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mc:AlternateContent xmlns:mc="http://schemas.openxmlformats.org/markup-compatibility/2006">
    <mc:Choice Requires="x15">
      <x15ac:absPath xmlns:x15ac="http://schemas.microsoft.com/office/spreadsheetml/2010/11/ac" url="H:\Operations\BI Team\Research\Monthly Economic Indicators\Building Permits\00 Monthly Tracking Documents\"/>
    </mc:Choice>
  </mc:AlternateContent>
  <xr:revisionPtr revIDLastSave="0" documentId="13_ncr:1_{018B8628-61BA-4F85-9940-EF1CBCDFA4B5}" xr6:coauthVersionLast="36" xr6:coauthVersionMax="36" xr10:uidLastSave="{00000000-0000-0000-0000-000000000000}"/>
  <bookViews>
    <workbookView xWindow="28680" yWindow="-120" windowWidth="29040" windowHeight="15840" xr2:uid="{00000000-000D-0000-FFFF-FFFF00000000}"/>
  </bookViews>
  <sheets>
    <sheet name="Total" sheetId="6" r:id="rId1"/>
    <sheet name="Single-Family" sheetId="7" r:id="rId2"/>
    <sheet name="Multi-Family" sheetId="8" r:id="rId3"/>
    <sheet name="Non-Residential - New Const" sheetId="9" r:id="rId4"/>
    <sheet name="Non Residential-Finish&amp; Imp" sheetId="10" r:id="rId5"/>
  </sheets>
  <calcPr calcId="191029" concurrentCalc="0"/>
</workbook>
</file>

<file path=xl/calcChain.xml><?xml version="1.0" encoding="utf-8"?>
<calcChain xmlns="http://schemas.openxmlformats.org/spreadsheetml/2006/main">
  <c r="S259" i="6" l="1"/>
  <c r="S246" i="6"/>
  <c r="F263" i="7"/>
  <c r="H263" i="8"/>
  <c r="F264" i="9"/>
  <c r="F263" i="6"/>
  <c r="T263" i="7"/>
  <c r="AC263" i="8"/>
  <c r="T264" i="9"/>
  <c r="T263" i="6"/>
  <c r="R263" i="7"/>
  <c r="Z263" i="8"/>
  <c r="R264" i="9"/>
  <c r="R263" i="6"/>
  <c r="P263" i="7"/>
  <c r="W263" i="8"/>
  <c r="P264" i="9"/>
  <c r="P263" i="6"/>
  <c r="N263" i="7"/>
  <c r="T263" i="8"/>
  <c r="N264" i="9"/>
  <c r="N263" i="6"/>
  <c r="L263" i="7"/>
  <c r="Q263" i="8"/>
  <c r="L264" i="9"/>
  <c r="L263" i="6"/>
  <c r="J263" i="7"/>
  <c r="N263" i="8"/>
  <c r="J264" i="9"/>
  <c r="J263" i="6"/>
  <c r="H263" i="7"/>
  <c r="K263" i="8"/>
  <c r="H264" i="9"/>
  <c r="H263" i="6"/>
  <c r="D263" i="7"/>
  <c r="E263" i="8"/>
  <c r="D264" i="9"/>
  <c r="D263" i="6"/>
  <c r="V263" i="6"/>
  <c r="F250" i="7"/>
  <c r="H250" i="8"/>
  <c r="F251" i="9"/>
  <c r="F250" i="6"/>
  <c r="T250" i="7"/>
  <c r="AC250" i="8"/>
  <c r="T251" i="9"/>
  <c r="T250" i="6"/>
  <c r="R250" i="7"/>
  <c r="Z250" i="8"/>
  <c r="R251" i="9"/>
  <c r="R250" i="6"/>
  <c r="P250" i="7"/>
  <c r="W250" i="8"/>
  <c r="P251" i="9"/>
  <c r="P250" i="6"/>
  <c r="N250" i="7"/>
  <c r="T250" i="8"/>
  <c r="N251" i="9"/>
  <c r="N250" i="6"/>
  <c r="L250" i="7"/>
  <c r="Q250" i="8"/>
  <c r="L251" i="9"/>
  <c r="L250" i="6"/>
  <c r="J250" i="7"/>
  <c r="N250" i="8"/>
  <c r="J251" i="9"/>
  <c r="J250" i="6"/>
  <c r="H250" i="7"/>
  <c r="K250" i="8"/>
  <c r="H251" i="9"/>
  <c r="H250" i="6"/>
  <c r="D250" i="7"/>
  <c r="E250" i="8"/>
  <c r="D251" i="9"/>
  <c r="D250" i="6"/>
  <c r="V250" i="6"/>
  <c r="Y263" i="6"/>
  <c r="AA263" i="6"/>
  <c r="Z263" i="6"/>
  <c r="E263" i="7"/>
  <c r="F263" i="8"/>
  <c r="E264" i="9"/>
  <c r="E263" i="6"/>
  <c r="S263" i="7"/>
  <c r="AA263" i="8"/>
  <c r="S264" i="9"/>
  <c r="S263" i="6"/>
  <c r="Q263" i="7"/>
  <c r="X263" i="8"/>
  <c r="Q264" i="9"/>
  <c r="Q263" i="6"/>
  <c r="O263" i="7"/>
  <c r="U263" i="8"/>
  <c r="O264" i="9"/>
  <c r="O263" i="6"/>
  <c r="M263" i="7"/>
  <c r="R263" i="8"/>
  <c r="M264" i="9"/>
  <c r="M263" i="6"/>
  <c r="K263" i="7"/>
  <c r="O263" i="8"/>
  <c r="K263" i="6"/>
  <c r="I263" i="7"/>
  <c r="L263" i="8"/>
  <c r="I264" i="9"/>
  <c r="I263" i="6"/>
  <c r="G263" i="7"/>
  <c r="I263" i="8"/>
  <c r="G264" i="9"/>
  <c r="G263" i="6"/>
  <c r="C263" i="7"/>
  <c r="C263" i="8"/>
  <c r="C264" i="9"/>
  <c r="C263" i="6"/>
  <c r="U263" i="6"/>
  <c r="E250" i="7"/>
  <c r="F250" i="8"/>
  <c r="E251" i="9"/>
  <c r="E250" i="6"/>
  <c r="S250" i="7"/>
  <c r="AA250" i="8"/>
  <c r="S251" i="9"/>
  <c r="S250" i="6"/>
  <c r="Q250" i="7"/>
  <c r="X250" i="8"/>
  <c r="Q251" i="9"/>
  <c r="Q250" i="6"/>
  <c r="O250" i="7"/>
  <c r="U250" i="8"/>
  <c r="O251" i="9"/>
  <c r="O250" i="6"/>
  <c r="M250" i="7"/>
  <c r="R250" i="8"/>
  <c r="M251" i="9"/>
  <c r="M250" i="6"/>
  <c r="K250" i="7"/>
  <c r="O250" i="8"/>
  <c r="K250" i="6"/>
  <c r="I250" i="7"/>
  <c r="L250" i="8"/>
  <c r="I251" i="9"/>
  <c r="I250" i="6"/>
  <c r="G250" i="7"/>
  <c r="I250" i="8"/>
  <c r="G251" i="9"/>
  <c r="G250" i="6"/>
  <c r="C250" i="7"/>
  <c r="C250" i="8"/>
  <c r="C251" i="9"/>
  <c r="C250" i="6"/>
  <c r="U250" i="6"/>
  <c r="W263" i="6"/>
  <c r="X263" i="6"/>
  <c r="F251" i="6"/>
  <c r="T251" i="6"/>
  <c r="R251" i="6"/>
  <c r="P251" i="6"/>
  <c r="N251" i="6"/>
  <c r="L251" i="6"/>
  <c r="J251" i="6"/>
  <c r="H251" i="6"/>
  <c r="D251" i="6"/>
  <c r="V251" i="6"/>
  <c r="F238" i="6"/>
  <c r="T238" i="6"/>
  <c r="R238" i="6"/>
  <c r="P238" i="6"/>
  <c r="N238" i="6"/>
  <c r="L238" i="6"/>
  <c r="J238" i="6"/>
  <c r="H238" i="6"/>
  <c r="D238" i="6"/>
  <c r="V238" i="6"/>
  <c r="Y251" i="6"/>
  <c r="AA251" i="6"/>
  <c r="F252" i="6"/>
  <c r="T252" i="6"/>
  <c r="R252" i="6"/>
  <c r="P252" i="6"/>
  <c r="N252" i="6"/>
  <c r="L252" i="6"/>
  <c r="J252" i="6"/>
  <c r="H252" i="6"/>
  <c r="D252" i="6"/>
  <c r="V252" i="6"/>
  <c r="F239" i="6"/>
  <c r="T239" i="6"/>
  <c r="R239" i="6"/>
  <c r="P239" i="6"/>
  <c r="N239" i="6"/>
  <c r="L239" i="6"/>
  <c r="J239" i="6"/>
  <c r="H239" i="6"/>
  <c r="D239" i="6"/>
  <c r="V239" i="6"/>
  <c r="Y252" i="6"/>
  <c r="AA252" i="6"/>
  <c r="F253" i="6"/>
  <c r="T253" i="6"/>
  <c r="R253" i="6"/>
  <c r="P253" i="6"/>
  <c r="N253" i="6"/>
  <c r="L253" i="6"/>
  <c r="J253" i="6"/>
  <c r="H253" i="6"/>
  <c r="D253" i="6"/>
  <c r="V253" i="6"/>
  <c r="F240" i="6"/>
  <c r="T240" i="6"/>
  <c r="R240" i="6"/>
  <c r="P240" i="6"/>
  <c r="N240" i="6"/>
  <c r="L240" i="6"/>
  <c r="J240" i="6"/>
  <c r="H240" i="6"/>
  <c r="D240" i="6"/>
  <c r="V240" i="6"/>
  <c r="Y253" i="6"/>
  <c r="AA253" i="6"/>
  <c r="F254" i="6"/>
  <c r="T254" i="6"/>
  <c r="R254" i="6"/>
  <c r="P254" i="6"/>
  <c r="N254" i="6"/>
  <c r="L254" i="6"/>
  <c r="J254" i="6"/>
  <c r="H254" i="6"/>
  <c r="D254" i="6"/>
  <c r="V254" i="6"/>
  <c r="F241" i="6"/>
  <c r="T241" i="6"/>
  <c r="R241" i="6"/>
  <c r="P241" i="6"/>
  <c r="N241" i="6"/>
  <c r="L241" i="6"/>
  <c r="J241" i="6"/>
  <c r="H241" i="6"/>
  <c r="D241" i="6"/>
  <c r="V241" i="6"/>
  <c r="Y254" i="6"/>
  <c r="AA254" i="6"/>
  <c r="F255" i="6"/>
  <c r="T255" i="6"/>
  <c r="R255" i="6"/>
  <c r="P255" i="6"/>
  <c r="N255" i="6"/>
  <c r="L255" i="6"/>
  <c r="J255" i="6"/>
  <c r="H255" i="6"/>
  <c r="D255" i="6"/>
  <c r="V255" i="6"/>
  <c r="F242" i="6"/>
  <c r="T242" i="6"/>
  <c r="R242" i="6"/>
  <c r="P242" i="6"/>
  <c r="N242" i="6"/>
  <c r="L242" i="6"/>
  <c r="J242" i="6"/>
  <c r="H242" i="6"/>
  <c r="D242" i="6"/>
  <c r="V242" i="6"/>
  <c r="Y255" i="6"/>
  <c r="AA255" i="6"/>
  <c r="F256" i="6"/>
  <c r="T256" i="6"/>
  <c r="R256" i="6"/>
  <c r="P256" i="6"/>
  <c r="N256" i="6"/>
  <c r="L256" i="6"/>
  <c r="J256" i="6"/>
  <c r="H256" i="6"/>
  <c r="D256" i="6"/>
  <c r="V256" i="6"/>
  <c r="F243" i="6"/>
  <c r="T243" i="6"/>
  <c r="R243" i="6"/>
  <c r="P243" i="6"/>
  <c r="N243" i="6"/>
  <c r="L243" i="6"/>
  <c r="J243" i="6"/>
  <c r="H243" i="6"/>
  <c r="D243" i="6"/>
  <c r="V243" i="6"/>
  <c r="Y256" i="6"/>
  <c r="AA256" i="6"/>
  <c r="F257" i="6"/>
  <c r="T257" i="6"/>
  <c r="R257" i="6"/>
  <c r="P257" i="6"/>
  <c r="N257" i="6"/>
  <c r="L257" i="6"/>
  <c r="J257" i="6"/>
  <c r="H257" i="6"/>
  <c r="D257" i="6"/>
  <c r="V257" i="6"/>
  <c r="F244" i="6"/>
  <c r="T244" i="6"/>
  <c r="R244" i="6"/>
  <c r="P244" i="6"/>
  <c r="N244" i="6"/>
  <c r="L244" i="6"/>
  <c r="J244" i="6"/>
  <c r="H244" i="6"/>
  <c r="D244" i="6"/>
  <c r="V244" i="6"/>
  <c r="Y257" i="6"/>
  <c r="AA257" i="6"/>
  <c r="F258" i="6"/>
  <c r="T258" i="6"/>
  <c r="R258" i="6"/>
  <c r="P258" i="6"/>
  <c r="N258" i="6"/>
  <c r="L258" i="6"/>
  <c r="J258" i="6"/>
  <c r="H258" i="6"/>
  <c r="D258" i="6"/>
  <c r="V258" i="6"/>
  <c r="F245" i="6"/>
  <c r="T245" i="6"/>
  <c r="R245" i="6"/>
  <c r="P245" i="6"/>
  <c r="N245" i="6"/>
  <c r="L245" i="6"/>
  <c r="J245" i="6"/>
  <c r="H245" i="6"/>
  <c r="D245" i="6"/>
  <c r="V245" i="6"/>
  <c r="Y258" i="6"/>
  <c r="AA258" i="6"/>
  <c r="F259" i="6"/>
  <c r="T259" i="6"/>
  <c r="R259" i="6"/>
  <c r="P259" i="6"/>
  <c r="N259" i="6"/>
  <c r="L259" i="6"/>
  <c r="J259" i="6"/>
  <c r="H259" i="6"/>
  <c r="D259" i="6"/>
  <c r="V259" i="6"/>
  <c r="F246" i="6"/>
  <c r="T246" i="6"/>
  <c r="R246" i="6"/>
  <c r="P246" i="6"/>
  <c r="N246" i="6"/>
  <c r="L246" i="6"/>
  <c r="J246" i="6"/>
  <c r="H246" i="6"/>
  <c r="D246" i="6"/>
  <c r="V246" i="6"/>
  <c r="Y259" i="6"/>
  <c r="AA259" i="6"/>
  <c r="F260" i="6"/>
  <c r="T260" i="6"/>
  <c r="R260" i="6"/>
  <c r="P260" i="6"/>
  <c r="N260" i="6"/>
  <c r="L260" i="6"/>
  <c r="J260" i="6"/>
  <c r="H260" i="6"/>
  <c r="D260" i="6"/>
  <c r="V260" i="6"/>
  <c r="F247" i="6"/>
  <c r="T247" i="6"/>
  <c r="R247" i="6"/>
  <c r="P247" i="6"/>
  <c r="N247" i="6"/>
  <c r="L247" i="6"/>
  <c r="J247" i="6"/>
  <c r="H247" i="6"/>
  <c r="D247" i="6"/>
  <c r="V247" i="6"/>
  <c r="Y260" i="6"/>
  <c r="AA260" i="6"/>
  <c r="F261" i="6"/>
  <c r="T261" i="6"/>
  <c r="R261" i="6"/>
  <c r="P261" i="6"/>
  <c r="N261" i="6"/>
  <c r="L261" i="6"/>
  <c r="J261" i="6"/>
  <c r="H261" i="6"/>
  <c r="D261" i="6"/>
  <c r="V261" i="6"/>
  <c r="F248" i="6"/>
  <c r="T248" i="6"/>
  <c r="R248" i="6"/>
  <c r="P248" i="6"/>
  <c r="N248" i="6"/>
  <c r="L248" i="6"/>
  <c r="J248" i="6"/>
  <c r="H248" i="6"/>
  <c r="D248" i="6"/>
  <c r="V248" i="6"/>
  <c r="Y261" i="6"/>
  <c r="AA261" i="6"/>
  <c r="F262" i="6"/>
  <c r="T262" i="6"/>
  <c r="R262" i="6"/>
  <c r="P262" i="6"/>
  <c r="N262" i="6"/>
  <c r="L262" i="6"/>
  <c r="J262" i="6"/>
  <c r="H262" i="6"/>
  <c r="D262" i="6"/>
  <c r="V262" i="6"/>
  <c r="F249" i="6"/>
  <c r="T249" i="6"/>
  <c r="R249" i="6"/>
  <c r="P249" i="6"/>
  <c r="N249" i="6"/>
  <c r="L249" i="6"/>
  <c r="J249" i="6"/>
  <c r="H249" i="6"/>
  <c r="D249" i="6"/>
  <c r="V249" i="6"/>
  <c r="Y262" i="6"/>
  <c r="AA262" i="6"/>
  <c r="Z262" i="6"/>
  <c r="E262" i="6"/>
  <c r="S262" i="6"/>
  <c r="Q262" i="6"/>
  <c r="O262" i="6"/>
  <c r="M262" i="6"/>
  <c r="K262" i="6"/>
  <c r="I262" i="6"/>
  <c r="G262" i="6"/>
  <c r="C262" i="6"/>
  <c r="U262" i="6"/>
  <c r="E249" i="6"/>
  <c r="S249" i="6"/>
  <c r="Q249" i="6"/>
  <c r="O249" i="6"/>
  <c r="M249" i="6"/>
  <c r="K249" i="6"/>
  <c r="I249" i="6"/>
  <c r="G249" i="6"/>
  <c r="C249" i="6"/>
  <c r="U249" i="6"/>
  <c r="W262" i="6"/>
  <c r="X262" i="6"/>
  <c r="Z261" i="6"/>
  <c r="E261" i="6"/>
  <c r="S261" i="6"/>
  <c r="Q261" i="6"/>
  <c r="O261" i="6"/>
  <c r="M261" i="6"/>
  <c r="K261" i="6"/>
  <c r="I261" i="6"/>
  <c r="G261" i="6"/>
  <c r="C261" i="6"/>
  <c r="U261" i="6"/>
  <c r="E248" i="6"/>
  <c r="S248" i="6"/>
  <c r="Q248" i="6"/>
  <c r="O248" i="6"/>
  <c r="M248" i="6"/>
  <c r="K248" i="6"/>
  <c r="I248" i="6"/>
  <c r="G248" i="6"/>
  <c r="C248" i="6"/>
  <c r="U248" i="6"/>
  <c r="W261" i="6"/>
  <c r="X261" i="6"/>
  <c r="Z260" i="6"/>
  <c r="E260" i="6"/>
  <c r="S260" i="6"/>
  <c r="Q260" i="6"/>
  <c r="O260" i="6"/>
  <c r="M260" i="6"/>
  <c r="K260" i="6"/>
  <c r="I260" i="6"/>
  <c r="G260" i="6"/>
  <c r="C260" i="6"/>
  <c r="U260" i="6"/>
  <c r="E247" i="6"/>
  <c r="S247" i="6"/>
  <c r="Q247" i="6"/>
  <c r="O247" i="6"/>
  <c r="M247" i="6"/>
  <c r="K247" i="6"/>
  <c r="I247" i="6"/>
  <c r="G247" i="6"/>
  <c r="C247" i="6"/>
  <c r="U247" i="6"/>
  <c r="W260" i="6"/>
  <c r="X260" i="6"/>
  <c r="Z259" i="6"/>
  <c r="E259" i="6"/>
  <c r="Q259" i="6"/>
  <c r="O259" i="6"/>
  <c r="M259" i="6"/>
  <c r="K259" i="6"/>
  <c r="I259" i="6"/>
  <c r="G259" i="6"/>
  <c r="C259" i="6"/>
  <c r="U259" i="6"/>
  <c r="E246" i="6"/>
  <c r="Q246" i="6"/>
  <c r="O246" i="6"/>
  <c r="M246" i="6"/>
  <c r="K246" i="6"/>
  <c r="I246" i="6"/>
  <c r="G246" i="6"/>
  <c r="C246" i="6"/>
  <c r="U246" i="6"/>
  <c r="W259" i="6"/>
  <c r="X259" i="6"/>
  <c r="Z258" i="6"/>
  <c r="E258" i="6"/>
  <c r="S258" i="6"/>
  <c r="Q258" i="6"/>
  <c r="O258" i="6"/>
  <c r="M258" i="6"/>
  <c r="K258" i="6"/>
  <c r="I258" i="6"/>
  <c r="G258" i="6"/>
  <c r="C258" i="6"/>
  <c r="U258" i="6"/>
  <c r="E245" i="6"/>
  <c r="S245" i="6"/>
  <c r="Q245" i="6"/>
  <c r="O245" i="6"/>
  <c r="M245" i="6"/>
  <c r="K245" i="6"/>
  <c r="I245" i="6"/>
  <c r="G245" i="6"/>
  <c r="C245" i="6"/>
  <c r="U245" i="6"/>
  <c r="W258" i="6"/>
  <c r="X258" i="6"/>
  <c r="Z257" i="6"/>
  <c r="E257" i="6"/>
  <c r="S257" i="6"/>
  <c r="Q257" i="6"/>
  <c r="O257" i="6"/>
  <c r="M257" i="6"/>
  <c r="K257" i="6"/>
  <c r="I257" i="6"/>
  <c r="G257" i="6"/>
  <c r="C257" i="6"/>
  <c r="U257" i="6"/>
  <c r="E244" i="6"/>
  <c r="S244" i="6"/>
  <c r="Q244" i="6"/>
  <c r="O244" i="6"/>
  <c r="M244" i="6"/>
  <c r="K244" i="6"/>
  <c r="I244" i="6"/>
  <c r="G244" i="6"/>
  <c r="C244" i="6"/>
  <c r="U244" i="6"/>
  <c r="W257" i="6"/>
  <c r="X257" i="6"/>
  <c r="Z256" i="6"/>
  <c r="E256" i="6"/>
  <c r="S256" i="6"/>
  <c r="Q256" i="6"/>
  <c r="O256" i="6"/>
  <c r="M256" i="6"/>
  <c r="K256" i="6"/>
  <c r="I256" i="6"/>
  <c r="G256" i="6"/>
  <c r="C256" i="6"/>
  <c r="U256" i="6"/>
  <c r="E243" i="6"/>
  <c r="S243" i="6"/>
  <c r="Q243" i="6"/>
  <c r="O243" i="6"/>
  <c r="M243" i="6"/>
  <c r="K243" i="6"/>
  <c r="I243" i="6"/>
  <c r="G243" i="6"/>
  <c r="C243" i="6"/>
  <c r="U243" i="6"/>
  <c r="W256" i="6"/>
  <c r="X256" i="6"/>
  <c r="Z255" i="6"/>
  <c r="E255" i="6"/>
  <c r="S255" i="6"/>
  <c r="Q255" i="6"/>
  <c r="O255" i="6"/>
  <c r="M255" i="6"/>
  <c r="K255" i="6"/>
  <c r="I255" i="6"/>
  <c r="G255" i="6"/>
  <c r="C255" i="6"/>
  <c r="U255" i="6"/>
  <c r="E242" i="6"/>
  <c r="S242" i="6"/>
  <c r="Q242" i="6"/>
  <c r="O242" i="6"/>
  <c r="M242" i="6"/>
  <c r="K242" i="6"/>
  <c r="I242" i="6"/>
  <c r="G242" i="6"/>
  <c r="C242" i="6"/>
  <c r="U242" i="6"/>
  <c r="W255" i="6"/>
  <c r="X255" i="6"/>
  <c r="Z254" i="6"/>
  <c r="E254" i="6"/>
  <c r="S254" i="6"/>
  <c r="Q254" i="6"/>
  <c r="O254" i="6"/>
  <c r="M254" i="6"/>
  <c r="K254" i="6"/>
  <c r="I254" i="6"/>
  <c r="G254" i="6"/>
  <c r="C254" i="6"/>
  <c r="U254" i="6"/>
  <c r="E241" i="6"/>
  <c r="S241" i="6"/>
  <c r="Q241" i="6"/>
  <c r="O241" i="6"/>
  <c r="M241" i="6"/>
  <c r="K241" i="6"/>
  <c r="I241" i="6"/>
  <c r="G241" i="6"/>
  <c r="C241" i="6"/>
  <c r="U241" i="6"/>
  <c r="W254" i="6"/>
  <c r="X254" i="6"/>
  <c r="Z253" i="6"/>
  <c r="E253" i="6"/>
  <c r="S253" i="6"/>
  <c r="Q253" i="6"/>
  <c r="O253" i="6"/>
  <c r="M253" i="6"/>
  <c r="K253" i="6"/>
  <c r="I253" i="6"/>
  <c r="G253" i="6"/>
  <c r="C253" i="6"/>
  <c r="U253" i="6"/>
  <c r="E240" i="6"/>
  <c r="S240" i="6"/>
  <c r="Q240" i="6"/>
  <c r="O240" i="6"/>
  <c r="M240" i="6"/>
  <c r="K240" i="6"/>
  <c r="I240" i="6"/>
  <c r="G240" i="6"/>
  <c r="C240" i="6"/>
  <c r="U240" i="6"/>
  <c r="W253" i="6"/>
  <c r="X253" i="6"/>
  <c r="Z252" i="6"/>
  <c r="E252" i="6"/>
  <c r="S252" i="6"/>
  <c r="Q252" i="6"/>
  <c r="O252" i="6"/>
  <c r="M252" i="6"/>
  <c r="K252" i="6"/>
  <c r="I252" i="6"/>
  <c r="G252" i="6"/>
  <c r="C252" i="6"/>
  <c r="U252" i="6"/>
  <c r="E239" i="6"/>
  <c r="S239" i="6"/>
  <c r="Q239" i="6"/>
  <c r="O239" i="6"/>
  <c r="M239" i="6"/>
  <c r="K239" i="6"/>
  <c r="I239" i="6"/>
  <c r="G239" i="6"/>
  <c r="C239" i="6"/>
  <c r="U239" i="6"/>
  <c r="W252" i="6"/>
  <c r="X252" i="6"/>
  <c r="Z251" i="6"/>
  <c r="E251" i="6"/>
  <c r="S251" i="6"/>
  <c r="Q251" i="6"/>
  <c r="O251" i="6"/>
  <c r="M251" i="6"/>
  <c r="K251" i="6"/>
  <c r="I251" i="6"/>
  <c r="G251" i="6"/>
  <c r="C251" i="6"/>
  <c r="U251" i="6"/>
  <c r="E238" i="6"/>
  <c r="S238" i="6"/>
  <c r="Q238" i="6"/>
  <c r="O238" i="6"/>
  <c r="M238" i="6"/>
  <c r="K238" i="6"/>
  <c r="I238" i="6"/>
  <c r="G238" i="6"/>
  <c r="C238" i="6"/>
  <c r="U238" i="6"/>
  <c r="W251" i="6"/>
  <c r="X251" i="6"/>
  <c r="U255" i="7"/>
  <c r="U242" i="7"/>
  <c r="W255" i="7"/>
  <c r="X255" i="7"/>
  <c r="V254" i="7"/>
  <c r="V251" i="7"/>
  <c r="V252" i="7"/>
  <c r="V253" i="7"/>
  <c r="V255" i="7"/>
  <c r="V256" i="7"/>
  <c r="V257" i="7"/>
  <c r="V258" i="7"/>
  <c r="V259" i="7"/>
  <c r="V260" i="7"/>
  <c r="V261" i="7"/>
  <c r="V262" i="7"/>
  <c r="V263" i="7"/>
  <c r="V238" i="7"/>
  <c r="V239" i="7"/>
  <c r="V240" i="7"/>
  <c r="V241" i="7"/>
  <c r="V242" i="7"/>
  <c r="V243" i="7"/>
  <c r="V244" i="7"/>
  <c r="V245" i="7"/>
  <c r="V246" i="7"/>
  <c r="V247" i="7"/>
  <c r="V248" i="7"/>
  <c r="V249" i="7"/>
  <c r="V250" i="7"/>
  <c r="Y263" i="7"/>
  <c r="AA263" i="7"/>
  <c r="Z263" i="7"/>
  <c r="U251" i="7"/>
  <c r="U252" i="7"/>
  <c r="U253" i="7"/>
  <c r="U254" i="7"/>
  <c r="U256" i="7"/>
  <c r="U257" i="7"/>
  <c r="U258" i="7"/>
  <c r="U259" i="7"/>
  <c r="U260" i="7"/>
  <c r="U261" i="7"/>
  <c r="U262" i="7"/>
  <c r="U263" i="7"/>
  <c r="U238" i="7"/>
  <c r="U239" i="7"/>
  <c r="U240" i="7"/>
  <c r="U241" i="7"/>
  <c r="U243" i="7"/>
  <c r="U244" i="7"/>
  <c r="U245" i="7"/>
  <c r="U246" i="7"/>
  <c r="U247" i="7"/>
  <c r="U248" i="7"/>
  <c r="U249" i="7"/>
  <c r="U250" i="7"/>
  <c r="W263" i="7"/>
  <c r="X263" i="7"/>
  <c r="Y251" i="7"/>
  <c r="AA251" i="7"/>
  <c r="Y252" i="7"/>
  <c r="AA252" i="7"/>
  <c r="Y253" i="7"/>
  <c r="AA253" i="7"/>
  <c r="Y254" i="7"/>
  <c r="AA254" i="7"/>
  <c r="Y255" i="7"/>
  <c r="AA255" i="7"/>
  <c r="Y256" i="7"/>
  <c r="AA256" i="7"/>
  <c r="Y257" i="7"/>
  <c r="AA257" i="7"/>
  <c r="Y258" i="7"/>
  <c r="AA258" i="7"/>
  <c r="Y259" i="7"/>
  <c r="AA259" i="7"/>
  <c r="Y260" i="7"/>
  <c r="AA260" i="7"/>
  <c r="Y261" i="7"/>
  <c r="AA261" i="7"/>
  <c r="Y262" i="7"/>
  <c r="AA262" i="7"/>
  <c r="Z262" i="7"/>
  <c r="W262" i="7"/>
  <c r="X262" i="7"/>
  <c r="Z261" i="7"/>
  <c r="W261" i="7"/>
  <c r="X261" i="7"/>
  <c r="Z260" i="7"/>
  <c r="W260" i="7"/>
  <c r="X260" i="7"/>
  <c r="Z259" i="7"/>
  <c r="W259" i="7"/>
  <c r="X259" i="7"/>
  <c r="Z258" i="7"/>
  <c r="W258" i="7"/>
  <c r="X258" i="7"/>
  <c r="Z257" i="7"/>
  <c r="W257" i="7"/>
  <c r="X257" i="7"/>
  <c r="Z256" i="7"/>
  <c r="W256" i="7"/>
  <c r="X256" i="7"/>
  <c r="Z255" i="7"/>
  <c r="Z254" i="7"/>
  <c r="W254" i="7"/>
  <c r="X254" i="7"/>
  <c r="Z253" i="7"/>
  <c r="W253" i="7"/>
  <c r="X253" i="7"/>
  <c r="Z252" i="7"/>
  <c r="W252" i="7"/>
  <c r="X252" i="7"/>
  <c r="Z251" i="7"/>
  <c r="W251" i="7"/>
  <c r="X251" i="7"/>
  <c r="AF251" i="8"/>
  <c r="AF252" i="8"/>
  <c r="AF253" i="8"/>
  <c r="AF254" i="8"/>
  <c r="AF255" i="8"/>
  <c r="AF256" i="8"/>
  <c r="AF257" i="8"/>
  <c r="AF258" i="8"/>
  <c r="AF259" i="8"/>
  <c r="AF260" i="8"/>
  <c r="AF261" i="8"/>
  <c r="AF262" i="8"/>
  <c r="AF263" i="8"/>
  <c r="AF238" i="8"/>
  <c r="AF239" i="8"/>
  <c r="AF240" i="8"/>
  <c r="AF241" i="8"/>
  <c r="AF242" i="8"/>
  <c r="AF243" i="8"/>
  <c r="AF244" i="8"/>
  <c r="AF245" i="8"/>
  <c r="AF246" i="8"/>
  <c r="AF247" i="8"/>
  <c r="AF248" i="8"/>
  <c r="AF249" i="8"/>
  <c r="AF250" i="8"/>
  <c r="AI263" i="8"/>
  <c r="AK263" i="8"/>
  <c r="AJ263" i="8"/>
  <c r="AE251" i="8"/>
  <c r="AE252" i="8"/>
  <c r="AE253" i="8"/>
  <c r="AE254" i="8"/>
  <c r="AE255" i="8"/>
  <c r="AE256" i="8"/>
  <c r="AE257" i="8"/>
  <c r="AE258" i="8"/>
  <c r="AE259" i="8"/>
  <c r="AE260" i="8"/>
  <c r="AE261" i="8"/>
  <c r="AE262" i="8"/>
  <c r="AE263" i="8"/>
  <c r="AE239" i="8"/>
  <c r="AE238" i="8"/>
  <c r="AE240" i="8"/>
  <c r="AE241" i="8"/>
  <c r="AE242" i="8"/>
  <c r="AE243" i="8"/>
  <c r="AE244" i="8"/>
  <c r="AE245" i="8"/>
  <c r="AE246" i="8"/>
  <c r="AE247" i="8"/>
  <c r="AE248" i="8"/>
  <c r="AE249" i="8"/>
  <c r="AE250" i="8"/>
  <c r="AG263" i="8"/>
  <c r="AH263" i="8"/>
  <c r="AD251" i="8"/>
  <c r="AD252" i="8"/>
  <c r="AD253" i="8"/>
  <c r="AD254" i="8"/>
  <c r="AD255" i="8"/>
  <c r="AD256" i="8"/>
  <c r="AD257" i="8"/>
  <c r="AD258" i="8"/>
  <c r="AD259" i="8"/>
  <c r="AD260" i="8"/>
  <c r="AD261" i="8"/>
  <c r="AD262" i="8"/>
  <c r="AD263" i="8"/>
  <c r="AB263" i="8"/>
  <c r="Y263" i="8"/>
  <c r="V263" i="8"/>
  <c r="S263" i="8"/>
  <c r="P263" i="8"/>
  <c r="M263" i="8"/>
  <c r="J263" i="8"/>
  <c r="G263" i="8"/>
  <c r="D263" i="8"/>
  <c r="AI251" i="8"/>
  <c r="AK251" i="8"/>
  <c r="AI252" i="8"/>
  <c r="AK252" i="8"/>
  <c r="AI253" i="8"/>
  <c r="AK253" i="8"/>
  <c r="AI254" i="8"/>
  <c r="AK254" i="8"/>
  <c r="AI255" i="8"/>
  <c r="AK255" i="8"/>
  <c r="AI256" i="8"/>
  <c r="AK256" i="8"/>
  <c r="AI257" i="8"/>
  <c r="AK257" i="8"/>
  <c r="AI258" i="8"/>
  <c r="AK258" i="8"/>
  <c r="AI259" i="8"/>
  <c r="AK259" i="8"/>
  <c r="AI260" i="8"/>
  <c r="AK260" i="8"/>
  <c r="AI261" i="8"/>
  <c r="AK261" i="8"/>
  <c r="AI262" i="8"/>
  <c r="AK262" i="8"/>
  <c r="AJ262" i="8"/>
  <c r="AG262" i="8"/>
  <c r="AH262" i="8"/>
  <c r="AJ261" i="8"/>
  <c r="AG261" i="8"/>
  <c r="AH261" i="8"/>
  <c r="AJ260" i="8"/>
  <c r="AG260" i="8"/>
  <c r="AH260" i="8"/>
  <c r="AJ259" i="8"/>
  <c r="AG259" i="8"/>
  <c r="AH259" i="8"/>
  <c r="AJ258" i="8"/>
  <c r="AG258" i="8"/>
  <c r="AH258" i="8"/>
  <c r="AJ257" i="8"/>
  <c r="AG257" i="8"/>
  <c r="AH257" i="8"/>
  <c r="AJ256" i="8"/>
  <c r="AG256" i="8"/>
  <c r="AH256" i="8"/>
  <c r="AJ255" i="8"/>
  <c r="AG255" i="8"/>
  <c r="AH255" i="8"/>
  <c r="AJ254" i="8"/>
  <c r="AG254" i="8"/>
  <c r="AH254" i="8"/>
  <c r="AJ253" i="8"/>
  <c r="AG253" i="8"/>
  <c r="AH253" i="8"/>
  <c r="AJ252" i="8"/>
  <c r="AG252" i="8"/>
  <c r="AH252" i="8"/>
  <c r="AG251" i="8"/>
  <c r="U252" i="9"/>
  <c r="V252" i="9"/>
  <c r="V253" i="9"/>
  <c r="V254" i="9"/>
  <c r="V255" i="9"/>
  <c r="V256" i="9"/>
  <c r="V257" i="9"/>
  <c r="V258" i="9"/>
  <c r="V259" i="9"/>
  <c r="V260" i="9"/>
  <c r="V261" i="9"/>
  <c r="V262" i="9"/>
  <c r="V263" i="9"/>
  <c r="V264" i="9"/>
  <c r="V239" i="9"/>
  <c r="V240" i="9"/>
  <c r="V241" i="9"/>
  <c r="V242" i="9"/>
  <c r="V243" i="9"/>
  <c r="V244" i="9"/>
  <c r="V245" i="9"/>
  <c r="V246" i="9"/>
  <c r="V247" i="9"/>
  <c r="V248" i="9"/>
  <c r="V249" i="9"/>
  <c r="V250" i="9"/>
  <c r="V251" i="9"/>
  <c r="Y264" i="9"/>
  <c r="AA264" i="9"/>
  <c r="Z264" i="9"/>
  <c r="U253" i="9"/>
  <c r="U254" i="9"/>
  <c r="U255" i="9"/>
  <c r="U256" i="9"/>
  <c r="U257" i="9"/>
  <c r="U258" i="9"/>
  <c r="U259" i="9"/>
  <c r="U260" i="9"/>
  <c r="U261" i="9"/>
  <c r="U262" i="9"/>
  <c r="U263" i="9"/>
  <c r="U264" i="9"/>
  <c r="U239" i="9"/>
  <c r="U240" i="9"/>
  <c r="U241" i="9"/>
  <c r="U242" i="9"/>
  <c r="U243" i="9"/>
  <c r="U244" i="9"/>
  <c r="U245" i="9"/>
  <c r="U246" i="9"/>
  <c r="U247" i="9"/>
  <c r="U248" i="9"/>
  <c r="U249" i="9"/>
  <c r="U250" i="9"/>
  <c r="U251" i="9"/>
  <c r="W264" i="9"/>
  <c r="X264" i="9"/>
  <c r="Y252" i="9"/>
  <c r="AA252" i="9"/>
  <c r="Y253" i="9"/>
  <c r="AA253" i="9"/>
  <c r="Y254" i="9"/>
  <c r="AA254" i="9"/>
  <c r="Y255" i="9"/>
  <c r="AA255" i="9"/>
  <c r="Y256" i="9"/>
  <c r="AA256" i="9"/>
  <c r="Y257" i="9"/>
  <c r="AA257" i="9"/>
  <c r="Y258" i="9"/>
  <c r="AA258" i="9"/>
  <c r="Y259" i="9"/>
  <c r="AA259" i="9"/>
  <c r="Y260" i="9"/>
  <c r="AA260" i="9"/>
  <c r="Y261" i="9"/>
  <c r="AA261" i="9"/>
  <c r="Y262" i="9"/>
  <c r="AA262" i="9"/>
  <c r="Y263" i="9"/>
  <c r="AA263" i="9"/>
  <c r="Z263" i="9"/>
  <c r="W263" i="9"/>
  <c r="X263" i="9"/>
  <c r="Z262" i="9"/>
  <c r="W262" i="9"/>
  <c r="X262" i="9"/>
  <c r="Z261" i="9"/>
  <c r="W261" i="9"/>
  <c r="X261" i="9"/>
  <c r="Z260" i="9"/>
  <c r="W260" i="9"/>
  <c r="X260" i="9"/>
  <c r="Z259" i="9"/>
  <c r="W259" i="9"/>
  <c r="X259" i="9"/>
  <c r="Z258" i="9"/>
  <c r="W258" i="9"/>
  <c r="X258" i="9"/>
  <c r="Z257" i="9"/>
  <c r="W257" i="9"/>
  <c r="X257" i="9"/>
  <c r="Z256" i="9"/>
  <c r="W256" i="9"/>
  <c r="X256" i="9"/>
  <c r="Z255" i="9"/>
  <c r="W255" i="9"/>
  <c r="X255" i="9"/>
  <c r="Z254" i="9"/>
  <c r="W254" i="9"/>
  <c r="X254" i="9"/>
  <c r="Z253" i="9"/>
  <c r="W253" i="9"/>
  <c r="X253" i="9"/>
  <c r="Z252" i="9"/>
  <c r="W252" i="9"/>
  <c r="X252" i="9"/>
  <c r="K264" i="9"/>
  <c r="V239" i="10"/>
  <c r="V226" i="10"/>
  <c r="Y239" i="10"/>
  <c r="AA239" i="10"/>
  <c r="V240" i="10"/>
  <c r="V227" i="10"/>
  <c r="Y240" i="10"/>
  <c r="AA240" i="10"/>
  <c r="V241" i="10"/>
  <c r="V228" i="10"/>
  <c r="Y241" i="10"/>
  <c r="AA241" i="10"/>
  <c r="V242" i="10"/>
  <c r="V229" i="10"/>
  <c r="Y242" i="10"/>
  <c r="AA242" i="10"/>
  <c r="V243" i="10"/>
  <c r="V230" i="10"/>
  <c r="Y243" i="10"/>
  <c r="AA243" i="10"/>
  <c r="V244" i="10"/>
  <c r="V231" i="10"/>
  <c r="Y244" i="10"/>
  <c r="AA244" i="10"/>
  <c r="V245" i="10"/>
  <c r="V232" i="10"/>
  <c r="Y245" i="10"/>
  <c r="AA245" i="10"/>
  <c r="V246" i="10"/>
  <c r="V233" i="10"/>
  <c r="Y246" i="10"/>
  <c r="AA246" i="10"/>
  <c r="V247" i="10"/>
  <c r="V234" i="10"/>
  <c r="Y247" i="10"/>
  <c r="AA247" i="10"/>
  <c r="V248" i="10"/>
  <c r="V235" i="10"/>
  <c r="Y248" i="10"/>
  <c r="AA248" i="10"/>
  <c r="V249" i="10"/>
  <c r="V236" i="10"/>
  <c r="Y249" i="10"/>
  <c r="AA249" i="10"/>
  <c r="V250" i="10"/>
  <c r="V251" i="10"/>
  <c r="V237" i="10"/>
  <c r="V238" i="10"/>
  <c r="Y251" i="10"/>
  <c r="AA251" i="10"/>
  <c r="Z251" i="10"/>
  <c r="U239" i="10"/>
  <c r="U240" i="10"/>
  <c r="U241" i="10"/>
  <c r="U242" i="10"/>
  <c r="U243" i="10"/>
  <c r="U244" i="10"/>
  <c r="U245" i="10"/>
  <c r="U246" i="10"/>
  <c r="U247" i="10"/>
  <c r="U248" i="10"/>
  <c r="U249" i="10"/>
  <c r="U250" i="10"/>
  <c r="U251" i="10"/>
  <c r="U226" i="10"/>
  <c r="U227" i="10"/>
  <c r="U228" i="10"/>
  <c r="U229" i="10"/>
  <c r="U230" i="10"/>
  <c r="U231" i="10"/>
  <c r="U232" i="10"/>
  <c r="U233" i="10"/>
  <c r="U234" i="10"/>
  <c r="U235" i="10"/>
  <c r="U236" i="10"/>
  <c r="U237" i="10"/>
  <c r="U238" i="10"/>
  <c r="W251" i="10"/>
  <c r="X251" i="10"/>
  <c r="Y250" i="10"/>
  <c r="AA250" i="10"/>
  <c r="Z250" i="10"/>
  <c r="W250" i="10"/>
  <c r="X250" i="10"/>
  <c r="Z249" i="10"/>
  <c r="W249" i="10"/>
  <c r="X249" i="10"/>
  <c r="Z248" i="10"/>
  <c r="W248" i="10"/>
  <c r="X248" i="10"/>
  <c r="Z247" i="10"/>
  <c r="W247" i="10"/>
  <c r="X247" i="10"/>
  <c r="Z246" i="10"/>
  <c r="W246" i="10"/>
  <c r="X246" i="10"/>
  <c r="Z245" i="10"/>
  <c r="W245" i="10"/>
  <c r="X245" i="10"/>
  <c r="Z244" i="10"/>
  <c r="W244" i="10"/>
  <c r="X244" i="10"/>
  <c r="Z243" i="10"/>
  <c r="W243" i="10"/>
  <c r="X243" i="10"/>
  <c r="Z242" i="10"/>
  <c r="W242" i="10"/>
  <c r="X242" i="10"/>
  <c r="Z241" i="10"/>
  <c r="W241" i="10"/>
  <c r="X241" i="10"/>
  <c r="Z240" i="10"/>
  <c r="W240" i="10"/>
  <c r="X240" i="10"/>
  <c r="Z239" i="10"/>
  <c r="W239" i="10"/>
  <c r="X239" i="10"/>
  <c r="T251" i="10"/>
  <c r="S251" i="10"/>
  <c r="R251" i="10"/>
  <c r="Q251" i="10"/>
  <c r="P251" i="10"/>
  <c r="O251" i="10"/>
  <c r="N251" i="10"/>
  <c r="M251" i="10"/>
  <c r="L251" i="10"/>
  <c r="K251" i="10"/>
  <c r="J251" i="10"/>
  <c r="I251" i="10"/>
  <c r="H251" i="10"/>
  <c r="G251" i="10"/>
  <c r="F251" i="10"/>
  <c r="E251" i="10"/>
  <c r="D251" i="10"/>
  <c r="C251" i="10"/>
  <c r="E238" i="10"/>
  <c r="AD244" i="8"/>
  <c r="AD245" i="8"/>
  <c r="Q238" i="10"/>
  <c r="F238" i="10"/>
  <c r="R238" i="10"/>
  <c r="AD239" i="8"/>
  <c r="AD240" i="8"/>
  <c r="AD248" i="8"/>
  <c r="AD243" i="8"/>
  <c r="AD241" i="8"/>
  <c r="AD249" i="8"/>
  <c r="AD247" i="8"/>
  <c r="AD242" i="8"/>
  <c r="AD246" i="8"/>
  <c r="T238" i="10"/>
  <c r="S238" i="10"/>
  <c r="O238" i="10"/>
  <c r="N238" i="10"/>
  <c r="M238" i="10"/>
  <c r="L238" i="10"/>
  <c r="K238" i="10"/>
  <c r="H238" i="10"/>
  <c r="G238" i="10"/>
  <c r="C238" i="10"/>
  <c r="D238" i="10"/>
  <c r="K251" i="9"/>
  <c r="AB250" i="8"/>
  <c r="Y250" i="8"/>
  <c r="V250" i="8"/>
  <c r="S250" i="8"/>
  <c r="P250" i="8"/>
  <c r="J250" i="8"/>
  <c r="G250" i="8"/>
  <c r="D250" i="8"/>
  <c r="D237" i="7"/>
  <c r="C237" i="7"/>
  <c r="C230" i="6"/>
  <c r="L236" i="6"/>
  <c r="V226" i="9"/>
  <c r="O231" i="6"/>
  <c r="P227" i="6"/>
  <c r="P235" i="6"/>
  <c r="R235" i="6"/>
  <c r="G231" i="6"/>
  <c r="J227" i="6"/>
  <c r="J235" i="6"/>
  <c r="J226" i="6"/>
  <c r="R229" i="6"/>
  <c r="G233" i="6"/>
  <c r="O225" i="6"/>
  <c r="G225" i="6"/>
  <c r="O233" i="6"/>
  <c r="J229" i="6"/>
  <c r="C234" i="6"/>
  <c r="F230" i="6"/>
  <c r="I226" i="6"/>
  <c r="N230" i="6"/>
  <c r="E234" i="6"/>
  <c r="G234" i="6"/>
  <c r="M226" i="6"/>
  <c r="M234" i="6"/>
  <c r="O234" i="6"/>
  <c r="P230" i="6"/>
  <c r="Q226" i="6"/>
  <c r="Q234" i="6"/>
  <c r="E226" i="6"/>
  <c r="G226" i="6"/>
  <c r="I234" i="6"/>
  <c r="O226" i="6"/>
  <c r="C229" i="6"/>
  <c r="D225" i="6"/>
  <c r="D233" i="6"/>
  <c r="E229" i="6"/>
  <c r="F225" i="6"/>
  <c r="F233" i="6"/>
  <c r="G229" i="6"/>
  <c r="H225" i="6"/>
  <c r="H233" i="6"/>
  <c r="I229" i="6"/>
  <c r="J225" i="6"/>
  <c r="J233" i="6"/>
  <c r="K229" i="6"/>
  <c r="L233" i="6"/>
  <c r="M229" i="6"/>
  <c r="N225" i="6"/>
  <c r="N233" i="6"/>
  <c r="O229" i="6"/>
  <c r="P225" i="6"/>
  <c r="P233" i="6"/>
  <c r="Q229" i="6"/>
  <c r="R225" i="6"/>
  <c r="R233" i="6"/>
  <c r="S229" i="6"/>
  <c r="D226" i="6"/>
  <c r="D234" i="6"/>
  <c r="E230" i="6"/>
  <c r="F226" i="6"/>
  <c r="F234" i="6"/>
  <c r="G230" i="6"/>
  <c r="H226" i="6"/>
  <c r="H234" i="6"/>
  <c r="J234" i="6"/>
  <c r="K230" i="6"/>
  <c r="L226" i="6"/>
  <c r="L234" i="6"/>
  <c r="M230" i="6"/>
  <c r="N226" i="6"/>
  <c r="N234" i="6"/>
  <c r="O230" i="6"/>
  <c r="P226" i="6"/>
  <c r="P234" i="6"/>
  <c r="Q230" i="6"/>
  <c r="R226" i="6"/>
  <c r="R234" i="6"/>
  <c r="S230" i="6"/>
  <c r="T226" i="6"/>
  <c r="T234" i="6"/>
  <c r="C227" i="6"/>
  <c r="C235" i="6"/>
  <c r="D231" i="6"/>
  <c r="E227" i="6"/>
  <c r="E235" i="6"/>
  <c r="F231" i="6"/>
  <c r="G227" i="6"/>
  <c r="G235" i="6"/>
  <c r="H231" i="6"/>
  <c r="I227" i="6"/>
  <c r="I235" i="6"/>
  <c r="J231" i="6"/>
  <c r="K227" i="6"/>
  <c r="L231" i="6"/>
  <c r="M227" i="6"/>
  <c r="M235" i="6"/>
  <c r="N231" i="6"/>
  <c r="O227" i="6"/>
  <c r="O235" i="6"/>
  <c r="P231" i="6"/>
  <c r="Q227" i="6"/>
  <c r="Q235" i="6"/>
  <c r="R231" i="6"/>
  <c r="S227" i="6"/>
  <c r="S235" i="6"/>
  <c r="T231" i="6"/>
  <c r="R227" i="6"/>
  <c r="S238" i="9"/>
  <c r="C228" i="6"/>
  <c r="C236" i="6"/>
  <c r="D232" i="6"/>
  <c r="E237" i="7"/>
  <c r="E236" i="6"/>
  <c r="F232" i="6"/>
  <c r="G228" i="6"/>
  <c r="G236" i="6"/>
  <c r="H232" i="6"/>
  <c r="I228" i="6"/>
  <c r="I236" i="6"/>
  <c r="J232" i="6"/>
  <c r="K228" i="6"/>
  <c r="K236" i="6"/>
  <c r="L232" i="6"/>
  <c r="M228" i="6"/>
  <c r="M236" i="6"/>
  <c r="N232" i="6"/>
  <c r="O228" i="6"/>
  <c r="O236" i="6"/>
  <c r="P232" i="6"/>
  <c r="Q228" i="6"/>
  <c r="Q236" i="6"/>
  <c r="R232" i="6"/>
  <c r="S228" i="6"/>
  <c r="S236" i="6"/>
  <c r="T232" i="6"/>
  <c r="L237" i="8"/>
  <c r="P228" i="6"/>
  <c r="P236" i="6"/>
  <c r="F228" i="6"/>
  <c r="F236" i="6"/>
  <c r="G232" i="6"/>
  <c r="N228" i="6"/>
  <c r="N236" i="6"/>
  <c r="O232" i="6"/>
  <c r="D229" i="6"/>
  <c r="E225" i="6"/>
  <c r="G238" i="9"/>
  <c r="L229" i="6"/>
  <c r="M225" i="6"/>
  <c r="M233" i="6"/>
  <c r="T229" i="6"/>
  <c r="M232" i="6"/>
  <c r="D227" i="6"/>
  <c r="D235" i="6"/>
  <c r="E231" i="6"/>
  <c r="F227" i="6"/>
  <c r="F235" i="6"/>
  <c r="K231" i="6"/>
  <c r="L227" i="6"/>
  <c r="L235" i="6"/>
  <c r="M231" i="6"/>
  <c r="N227" i="6"/>
  <c r="N235" i="6"/>
  <c r="S231" i="6"/>
  <c r="T227" i="6"/>
  <c r="T235" i="6"/>
  <c r="D230" i="6"/>
  <c r="L230" i="6"/>
  <c r="T230" i="6"/>
  <c r="C231" i="6"/>
  <c r="C232" i="6"/>
  <c r="D228" i="6"/>
  <c r="D236" i="6"/>
  <c r="I232" i="6"/>
  <c r="J228" i="6"/>
  <c r="J236" i="6"/>
  <c r="K232" i="6"/>
  <c r="L228" i="6"/>
  <c r="Q232" i="6"/>
  <c r="R228" i="6"/>
  <c r="R236" i="6"/>
  <c r="S232" i="6"/>
  <c r="T228" i="6"/>
  <c r="T236" i="6"/>
  <c r="U219" i="10"/>
  <c r="W232" i="10"/>
  <c r="X232" i="10"/>
  <c r="E232" i="6"/>
  <c r="R238" i="9"/>
  <c r="V219" i="10"/>
  <c r="Y232" i="10"/>
  <c r="Z232" i="10"/>
  <c r="E233" i="6"/>
  <c r="H229" i="6"/>
  <c r="I225" i="6"/>
  <c r="I233" i="6"/>
  <c r="P229" i="6"/>
  <c r="Q225" i="6"/>
  <c r="Q233" i="6"/>
  <c r="C225" i="6"/>
  <c r="C233" i="6"/>
  <c r="F229" i="6"/>
  <c r="K237" i="8"/>
  <c r="I230" i="6"/>
  <c r="K225" i="6"/>
  <c r="K233" i="6"/>
  <c r="L225" i="6"/>
  <c r="N229" i="6"/>
  <c r="S225" i="6"/>
  <c r="S233" i="6"/>
  <c r="T225" i="6"/>
  <c r="T233" i="6"/>
  <c r="H230" i="6"/>
  <c r="C226" i="6"/>
  <c r="H227" i="6"/>
  <c r="H235" i="6"/>
  <c r="I231" i="6"/>
  <c r="J230" i="6"/>
  <c r="K226" i="6"/>
  <c r="K234" i="6"/>
  <c r="R230" i="6"/>
  <c r="S226" i="6"/>
  <c r="S234" i="6"/>
  <c r="H228" i="6"/>
  <c r="H236" i="6"/>
  <c r="Q231" i="6"/>
  <c r="E228" i="6"/>
  <c r="I237" i="7"/>
  <c r="U235" i="7"/>
  <c r="W248" i="7"/>
  <c r="X248" i="7"/>
  <c r="P237" i="8"/>
  <c r="AD225" i="8"/>
  <c r="V214" i="10"/>
  <c r="V224" i="10"/>
  <c r="Y237" i="10"/>
  <c r="Z237" i="10"/>
  <c r="K235" i="6"/>
  <c r="AD235" i="8"/>
  <c r="AA237" i="8"/>
  <c r="P238" i="9"/>
  <c r="V229" i="7"/>
  <c r="Y242" i="7"/>
  <c r="Z242" i="7"/>
  <c r="F238" i="9"/>
  <c r="V223" i="10"/>
  <c r="Y236" i="10"/>
  <c r="Z236" i="10"/>
  <c r="C225" i="10"/>
  <c r="P225" i="10"/>
  <c r="U214" i="10"/>
  <c r="W227" i="10"/>
  <c r="X227" i="10"/>
  <c r="M225" i="10"/>
  <c r="Q225" i="10"/>
  <c r="T225" i="10"/>
  <c r="L225" i="10"/>
  <c r="K225" i="10"/>
  <c r="R225" i="10"/>
  <c r="J225" i="10"/>
  <c r="S225" i="10"/>
  <c r="O225" i="10"/>
  <c r="I225" i="10"/>
  <c r="U215" i="10"/>
  <c r="W228" i="10"/>
  <c r="X228" i="10"/>
  <c r="V221" i="10"/>
  <c r="Y234" i="10"/>
  <c r="Z234" i="10"/>
  <c r="V217" i="10"/>
  <c r="Y230" i="10"/>
  <c r="Z230" i="10"/>
  <c r="H225" i="10"/>
  <c r="U221" i="10"/>
  <c r="W234" i="10"/>
  <c r="X234" i="10"/>
  <c r="U218" i="10"/>
  <c r="W231" i="10"/>
  <c r="X231" i="10"/>
  <c r="G225" i="10"/>
  <c r="V222" i="10"/>
  <c r="Y235" i="10"/>
  <c r="Z235" i="10"/>
  <c r="F225" i="10"/>
  <c r="V218" i="10"/>
  <c r="Y231" i="10"/>
  <c r="Z231" i="10"/>
  <c r="V216" i="10"/>
  <c r="Y229" i="10"/>
  <c r="Z229" i="10"/>
  <c r="V215" i="10"/>
  <c r="U224" i="10"/>
  <c r="W237" i="10"/>
  <c r="X237" i="10"/>
  <c r="U223" i="10"/>
  <c r="W236" i="10"/>
  <c r="X236" i="10"/>
  <c r="U222" i="10"/>
  <c r="W235" i="10"/>
  <c r="X235" i="10"/>
  <c r="U220" i="10"/>
  <c r="W233" i="10"/>
  <c r="X233" i="10"/>
  <c r="E225" i="10"/>
  <c r="U217" i="10"/>
  <c r="W230" i="10"/>
  <c r="X230" i="10"/>
  <c r="U216" i="10"/>
  <c r="W229" i="10"/>
  <c r="X229" i="10"/>
  <c r="V220" i="10"/>
  <c r="Y233" i="10"/>
  <c r="Z233" i="10"/>
  <c r="D225" i="10"/>
  <c r="V213" i="10"/>
  <c r="N225" i="10"/>
  <c r="U213" i="10"/>
  <c r="T238" i="9"/>
  <c r="Q238" i="9"/>
  <c r="O238" i="9"/>
  <c r="N238" i="9"/>
  <c r="M238" i="9"/>
  <c r="V232" i="9"/>
  <c r="Y245" i="9"/>
  <c r="Z245" i="9"/>
  <c r="L238" i="9"/>
  <c r="U232" i="9"/>
  <c r="W245" i="9"/>
  <c r="X245" i="9"/>
  <c r="K238" i="9"/>
  <c r="J238" i="9"/>
  <c r="V233" i="9"/>
  <c r="Y246" i="9"/>
  <c r="Z246" i="9"/>
  <c r="I238" i="9"/>
  <c r="V229" i="9"/>
  <c r="Y242" i="9"/>
  <c r="Z242" i="9"/>
  <c r="U234" i="9"/>
  <c r="W247" i="9"/>
  <c r="X247" i="9"/>
  <c r="U233" i="9"/>
  <c r="W246" i="9"/>
  <c r="X246" i="9"/>
  <c r="V237" i="9"/>
  <c r="Y250" i="9"/>
  <c r="Z250" i="9"/>
  <c r="V236" i="9"/>
  <c r="Y249" i="9"/>
  <c r="Z249" i="9"/>
  <c r="V234" i="9"/>
  <c r="Y247" i="9"/>
  <c r="Z247" i="9"/>
  <c r="U236" i="9"/>
  <c r="W249" i="9"/>
  <c r="X249" i="9"/>
  <c r="E238" i="9"/>
  <c r="U231" i="9"/>
  <c r="W244" i="9"/>
  <c r="X244" i="9"/>
  <c r="U230" i="9"/>
  <c r="W243" i="9"/>
  <c r="X243" i="9"/>
  <c r="V235" i="9"/>
  <c r="Y248" i="9"/>
  <c r="Z248" i="9"/>
  <c r="V231" i="9"/>
  <c r="Y244" i="9"/>
  <c r="Z244" i="9"/>
  <c r="V228" i="9"/>
  <c r="D238" i="9"/>
  <c r="V227" i="9"/>
  <c r="U237" i="9"/>
  <c r="W250" i="9"/>
  <c r="X250" i="9"/>
  <c r="U229" i="9"/>
  <c r="W242" i="9"/>
  <c r="X242" i="9"/>
  <c r="C238" i="9"/>
  <c r="U228" i="9"/>
  <c r="W241" i="9"/>
  <c r="X241" i="9"/>
  <c r="U227" i="9"/>
  <c r="W240" i="9"/>
  <c r="X240" i="9"/>
  <c r="V230" i="9"/>
  <c r="Y243" i="9"/>
  <c r="Z243" i="9"/>
  <c r="H238" i="9"/>
  <c r="U226" i="9"/>
  <c r="U235" i="9"/>
  <c r="W248" i="9"/>
  <c r="X248" i="9"/>
  <c r="AC237" i="8"/>
  <c r="AB237" i="8"/>
  <c r="Z237" i="8"/>
  <c r="AF228" i="8"/>
  <c r="AI241" i="8"/>
  <c r="AJ241" i="8"/>
  <c r="Y237" i="8"/>
  <c r="X237" i="8"/>
  <c r="W237" i="8"/>
  <c r="V237" i="8"/>
  <c r="U237" i="8"/>
  <c r="AF235" i="8"/>
  <c r="AI248" i="8"/>
  <c r="AJ248" i="8"/>
  <c r="T237" i="8"/>
  <c r="S237" i="8"/>
  <c r="AE225" i="8"/>
  <c r="R237" i="8"/>
  <c r="AF236" i="8"/>
  <c r="AI249" i="8"/>
  <c r="AJ249" i="8"/>
  <c r="AF233" i="8"/>
  <c r="AI246" i="8"/>
  <c r="AJ246" i="8"/>
  <c r="AF226" i="8"/>
  <c r="Q237" i="8"/>
  <c r="AE233" i="8"/>
  <c r="AG246" i="8"/>
  <c r="AH246" i="8"/>
  <c r="AE229" i="8"/>
  <c r="AG242" i="8"/>
  <c r="AH242" i="8"/>
  <c r="O237" i="8"/>
  <c r="N237" i="8"/>
  <c r="AE234" i="8"/>
  <c r="AG247" i="8"/>
  <c r="AH247" i="8"/>
  <c r="M237" i="8"/>
  <c r="AD233" i="8"/>
  <c r="AD226" i="8"/>
  <c r="AF234" i="8"/>
  <c r="AI247" i="8"/>
  <c r="AJ247" i="8"/>
  <c r="AF231" i="8"/>
  <c r="AI244" i="8"/>
  <c r="AJ244" i="8"/>
  <c r="AF230" i="8"/>
  <c r="AI243" i="8"/>
  <c r="AJ243" i="8"/>
  <c r="AF227" i="8"/>
  <c r="AE231" i="8"/>
  <c r="AG244" i="8"/>
  <c r="AH244" i="8"/>
  <c r="AE230" i="8"/>
  <c r="AG243" i="8"/>
  <c r="AH243" i="8"/>
  <c r="J237" i="8"/>
  <c r="AE227" i="8"/>
  <c r="AG240" i="8"/>
  <c r="AH240" i="8"/>
  <c r="AE226" i="8"/>
  <c r="AG239" i="8"/>
  <c r="AH239" i="8"/>
  <c r="AD229" i="8"/>
  <c r="I237" i="8"/>
  <c r="H237" i="8"/>
  <c r="AD236" i="8"/>
  <c r="AD232" i="8"/>
  <c r="AD228" i="8"/>
  <c r="AF232" i="8"/>
  <c r="AI245" i="8"/>
  <c r="AJ245" i="8"/>
  <c r="AF229" i="8"/>
  <c r="AI242" i="8"/>
  <c r="AJ242" i="8"/>
  <c r="E237" i="8"/>
  <c r="AE236" i="8"/>
  <c r="AG249" i="8"/>
  <c r="AH249" i="8"/>
  <c r="AE235" i="8"/>
  <c r="AG248" i="8"/>
  <c r="AH248" i="8"/>
  <c r="AE232" i="8"/>
  <c r="AG245" i="8"/>
  <c r="AH245" i="8"/>
  <c r="D237" i="8"/>
  <c r="AE228" i="8"/>
  <c r="AG241" i="8"/>
  <c r="AH241" i="8"/>
  <c r="AD234" i="8"/>
  <c r="AD231" i="8"/>
  <c r="AD230" i="8"/>
  <c r="C237" i="8"/>
  <c r="AD227" i="8"/>
  <c r="AF225" i="8"/>
  <c r="F237" i="8"/>
  <c r="G237" i="8"/>
  <c r="T237" i="7"/>
  <c r="V226" i="7"/>
  <c r="S237" i="7"/>
  <c r="R237" i="7"/>
  <c r="U227" i="7"/>
  <c r="W240" i="7"/>
  <c r="X240" i="7"/>
  <c r="Q237" i="7"/>
  <c r="V234" i="7"/>
  <c r="Y247" i="7"/>
  <c r="Z247" i="7"/>
  <c r="P237" i="7"/>
  <c r="N237" i="7"/>
  <c r="V227" i="7"/>
  <c r="U232" i="7"/>
  <c r="W245" i="7"/>
  <c r="X245" i="7"/>
  <c r="V235" i="7"/>
  <c r="Y248" i="7"/>
  <c r="Z248" i="7"/>
  <c r="L237" i="7"/>
  <c r="J237" i="7"/>
  <c r="U233" i="7"/>
  <c r="W246" i="7"/>
  <c r="X246" i="7"/>
  <c r="U230" i="7"/>
  <c r="W243" i="7"/>
  <c r="X243" i="7"/>
  <c r="U225" i="7"/>
  <c r="H237" i="7"/>
  <c r="V236" i="7"/>
  <c r="Y249" i="7"/>
  <c r="Z249" i="7"/>
  <c r="V233" i="7"/>
  <c r="Y246" i="7"/>
  <c r="Z246" i="7"/>
  <c r="V232" i="7"/>
  <c r="Y245" i="7"/>
  <c r="Z245" i="7"/>
  <c r="F237" i="7"/>
  <c r="V230" i="7"/>
  <c r="Y243" i="7"/>
  <c r="Z243" i="7"/>
  <c r="U236" i="7"/>
  <c r="W249" i="7"/>
  <c r="X249" i="7"/>
  <c r="U231" i="7"/>
  <c r="W244" i="7"/>
  <c r="X244" i="7"/>
  <c r="U229" i="7"/>
  <c r="W242" i="7"/>
  <c r="X242" i="7"/>
  <c r="U228" i="7"/>
  <c r="W241" i="7"/>
  <c r="X241" i="7"/>
  <c r="U226" i="7"/>
  <c r="W239" i="7"/>
  <c r="X239" i="7"/>
  <c r="V228" i="7"/>
  <c r="Y241" i="7"/>
  <c r="Z241" i="7"/>
  <c r="V225" i="7"/>
  <c r="V231" i="7"/>
  <c r="Y244" i="7"/>
  <c r="Z244" i="7"/>
  <c r="U234" i="7"/>
  <c r="W247" i="7"/>
  <c r="X247" i="7"/>
  <c r="K237" i="7"/>
  <c r="M237" i="7"/>
  <c r="O237" i="7"/>
  <c r="G237" i="7"/>
  <c r="L216" i="6"/>
  <c r="Q222" i="6"/>
  <c r="K217" i="6"/>
  <c r="T220" i="6"/>
  <c r="D220" i="6"/>
  <c r="P222" i="6"/>
  <c r="G219" i="6"/>
  <c r="I218" i="6"/>
  <c r="H218" i="6"/>
  <c r="M216" i="6"/>
  <c r="N223" i="6"/>
  <c r="E220" i="6"/>
  <c r="O223" i="6"/>
  <c r="F219" i="6"/>
  <c r="R221" i="6"/>
  <c r="J217" i="6"/>
  <c r="S221" i="6"/>
  <c r="F237" i="6"/>
  <c r="J237" i="6"/>
  <c r="Q237" i="6"/>
  <c r="O217" i="6"/>
  <c r="P216" i="6"/>
  <c r="P237" i="6"/>
  <c r="D237" i="6"/>
  <c r="R237" i="6"/>
  <c r="S237" i="6"/>
  <c r="H237" i="6"/>
  <c r="L237" i="6"/>
  <c r="V234" i="6"/>
  <c r="Y247" i="6"/>
  <c r="Z247" i="6"/>
  <c r="O237" i="6"/>
  <c r="C237" i="6"/>
  <c r="E237" i="6"/>
  <c r="U229" i="6"/>
  <c r="W242" i="6"/>
  <c r="X242" i="6"/>
  <c r="V232" i="6"/>
  <c r="Y245" i="6"/>
  <c r="Z245" i="6"/>
  <c r="V231" i="6"/>
  <c r="Y244" i="6"/>
  <c r="Z244" i="6"/>
  <c r="U227" i="6"/>
  <c r="W240" i="6"/>
  <c r="X240" i="6"/>
  <c r="V226" i="6"/>
  <c r="V233" i="6"/>
  <c r="Y246" i="6"/>
  <c r="Z246" i="6"/>
  <c r="G237" i="6"/>
  <c r="U233" i="6"/>
  <c r="W246" i="6"/>
  <c r="X246" i="6"/>
  <c r="U232" i="6"/>
  <c r="W245" i="6"/>
  <c r="X245" i="6"/>
  <c r="V235" i="6"/>
  <c r="Y248" i="6"/>
  <c r="Z248" i="6"/>
  <c r="U236" i="6"/>
  <c r="W249" i="6"/>
  <c r="X249" i="6"/>
  <c r="U230" i="6"/>
  <c r="W243" i="6"/>
  <c r="X243" i="6"/>
  <c r="M237" i="6"/>
  <c r="U234" i="6"/>
  <c r="W247" i="6"/>
  <c r="X247" i="6"/>
  <c r="K237" i="6"/>
  <c r="AC225" i="7" a="1"/>
  <c r="AF225" i="7"/>
  <c r="N237" i="6"/>
  <c r="T237" i="6"/>
  <c r="I237" i="6"/>
  <c r="U235" i="6"/>
  <c r="W248" i="6"/>
  <c r="X248" i="6"/>
  <c r="AC226" i="9" a="1"/>
  <c r="U228" i="6"/>
  <c r="W241" i="6"/>
  <c r="X241" i="6"/>
  <c r="AM225" i="8" a="1"/>
  <c r="AC213" i="10" a="1"/>
  <c r="V225" i="6"/>
  <c r="V230" i="6"/>
  <c r="Y243" i="6"/>
  <c r="Z243" i="6"/>
  <c r="V229" i="6"/>
  <c r="Y242" i="6"/>
  <c r="Z242" i="6"/>
  <c r="G223" i="6"/>
  <c r="H222" i="6"/>
  <c r="U231" i="6"/>
  <c r="W244" i="6"/>
  <c r="X244" i="6"/>
  <c r="V227" i="6"/>
  <c r="U226" i="6"/>
  <c r="W239" i="6"/>
  <c r="X239" i="6"/>
  <c r="V236" i="6"/>
  <c r="Y249" i="6"/>
  <c r="Z249" i="6"/>
  <c r="V228" i="6"/>
  <c r="Y241" i="6"/>
  <c r="Z241" i="6"/>
  <c r="U225" i="6"/>
  <c r="C224" i="7"/>
  <c r="V225" i="10"/>
  <c r="U225" i="10"/>
  <c r="U238" i="9"/>
  <c r="V238" i="9"/>
  <c r="T213" i="6"/>
  <c r="D213" i="6"/>
  <c r="S215" i="6"/>
  <c r="AE237" i="8"/>
  <c r="AD237" i="8"/>
  <c r="AF237" i="8"/>
  <c r="V237" i="7"/>
  <c r="U237" i="7"/>
  <c r="L215" i="6"/>
  <c r="Q220" i="6"/>
  <c r="R219" i="6"/>
  <c r="M223" i="6"/>
  <c r="N222" i="6"/>
  <c r="E213" i="6"/>
  <c r="I223" i="6"/>
  <c r="J222" i="6"/>
  <c r="M219" i="6"/>
  <c r="N218" i="6"/>
  <c r="M214" i="6"/>
  <c r="E214" i="6"/>
  <c r="N215" i="6"/>
  <c r="F215" i="6"/>
  <c r="I222" i="6"/>
  <c r="J221" i="6"/>
  <c r="N212" i="6"/>
  <c r="T214" i="6"/>
  <c r="D214" i="6"/>
  <c r="M215" i="6"/>
  <c r="F216" i="6"/>
  <c r="E217" i="6"/>
  <c r="E221" i="6"/>
  <c r="F220" i="6"/>
  <c r="N213" i="6"/>
  <c r="Q216" i="6"/>
  <c r="R223" i="6"/>
  <c r="H212" i="6"/>
  <c r="N214" i="6"/>
  <c r="AD214" i="8"/>
  <c r="AD222" i="8"/>
  <c r="AF220" i="8"/>
  <c r="AI233" i="8"/>
  <c r="AJ233" i="8"/>
  <c r="G216" i="6"/>
  <c r="H223" i="6"/>
  <c r="E218" i="6"/>
  <c r="F217" i="6"/>
  <c r="S219" i="6"/>
  <c r="O222" i="6"/>
  <c r="P221" i="6"/>
  <c r="O213" i="6"/>
  <c r="AD215" i="8"/>
  <c r="AD223" i="8"/>
  <c r="AE220" i="8"/>
  <c r="AG233" i="8"/>
  <c r="AH233" i="8"/>
  <c r="AE216" i="8"/>
  <c r="AG229" i="8"/>
  <c r="AH229" i="8"/>
  <c r="T218" i="6"/>
  <c r="D218" i="6"/>
  <c r="AD216" i="8"/>
  <c r="AF223" i="8"/>
  <c r="AI236" i="8"/>
  <c r="AJ236" i="8"/>
  <c r="AF219" i="8"/>
  <c r="AI232" i="8"/>
  <c r="AJ232" i="8"/>
  <c r="AF215" i="8"/>
  <c r="AI228" i="8"/>
  <c r="AJ228" i="8"/>
  <c r="AD217" i="8"/>
  <c r="AE223" i="8"/>
  <c r="AG236" i="8"/>
  <c r="AH236" i="8"/>
  <c r="AE219" i="8"/>
  <c r="AG232" i="8"/>
  <c r="AH232" i="8"/>
  <c r="AE215" i="8"/>
  <c r="AG228" i="8"/>
  <c r="AH228" i="8"/>
  <c r="AF212" i="8"/>
  <c r="AI225" i="8"/>
  <c r="AK225" i="8"/>
  <c r="AD218" i="8"/>
  <c r="AF222" i="8"/>
  <c r="AI235" i="8"/>
  <c r="AJ235" i="8"/>
  <c r="AF218" i="8"/>
  <c r="AI231" i="8"/>
  <c r="AJ231" i="8"/>
  <c r="AF214" i="8"/>
  <c r="AI227" i="8"/>
  <c r="AJ227" i="8"/>
  <c r="AE212" i="8"/>
  <c r="AG225" i="8"/>
  <c r="AD219" i="8"/>
  <c r="AE222" i="8"/>
  <c r="AG235" i="8"/>
  <c r="AH235" i="8"/>
  <c r="AE218" i="8"/>
  <c r="AG231" i="8"/>
  <c r="AH231" i="8"/>
  <c r="AE214" i="8"/>
  <c r="AG227" i="8"/>
  <c r="AH227" i="8"/>
  <c r="AD212" i="8"/>
  <c r="AD220" i="8"/>
  <c r="AF221" i="8"/>
  <c r="AI234" i="8"/>
  <c r="AJ234" i="8"/>
  <c r="AF217" i="8"/>
  <c r="AI230" i="8"/>
  <c r="AJ230" i="8"/>
  <c r="AF213" i="8"/>
  <c r="AI226" i="8"/>
  <c r="AJ226" i="8"/>
  <c r="AF216" i="8"/>
  <c r="AI229" i="8"/>
  <c r="AJ229" i="8"/>
  <c r="AD213" i="8"/>
  <c r="AD221" i="8"/>
  <c r="AE221" i="8"/>
  <c r="AG234" i="8"/>
  <c r="AH234" i="8"/>
  <c r="AE217" i="8"/>
  <c r="AG230" i="8"/>
  <c r="AH230" i="8"/>
  <c r="AE213" i="8"/>
  <c r="AG226" i="8"/>
  <c r="AH226" i="8"/>
  <c r="C217" i="6"/>
  <c r="Q221" i="6"/>
  <c r="R220" i="6"/>
  <c r="I219" i="6"/>
  <c r="J218" i="6"/>
  <c r="P213" i="6"/>
  <c r="E222" i="6"/>
  <c r="I212" i="6"/>
  <c r="O214" i="6"/>
  <c r="M220" i="6"/>
  <c r="N219" i="6"/>
  <c r="G215" i="6"/>
  <c r="K221" i="6"/>
  <c r="L220" i="6"/>
  <c r="G217" i="6"/>
  <c r="C216" i="6"/>
  <c r="L213" i="6"/>
  <c r="G220" i="6"/>
  <c r="H219" i="6"/>
  <c r="Q213" i="6"/>
  <c r="J212" i="6"/>
  <c r="G213" i="6"/>
  <c r="P214" i="6"/>
  <c r="H214" i="6"/>
  <c r="S223" i="6"/>
  <c r="T222" i="6"/>
  <c r="D222" i="6"/>
  <c r="Q217" i="6"/>
  <c r="O218" i="6"/>
  <c r="P217" i="6"/>
  <c r="G212" i="6"/>
  <c r="O216" i="6"/>
  <c r="P223" i="6"/>
  <c r="S220" i="6"/>
  <c r="K220" i="6"/>
  <c r="T219" i="6"/>
  <c r="L219" i="6"/>
  <c r="D219" i="6"/>
  <c r="S213" i="6"/>
  <c r="L214" i="6"/>
  <c r="K219" i="6"/>
  <c r="G222" i="6"/>
  <c r="H221" i="6"/>
  <c r="S218" i="6"/>
  <c r="T217" i="6"/>
  <c r="D217" i="6"/>
  <c r="K213" i="6"/>
  <c r="T212" i="6"/>
  <c r="J214" i="6"/>
  <c r="K215" i="6"/>
  <c r="T216" i="6"/>
  <c r="D216" i="6"/>
  <c r="O221" i="6"/>
  <c r="P220" i="6"/>
  <c r="S217" i="6"/>
  <c r="L218" i="6"/>
  <c r="L212" i="6"/>
  <c r="C219" i="6"/>
  <c r="H213" i="6"/>
  <c r="K216" i="6"/>
  <c r="L223" i="6"/>
  <c r="O220" i="6"/>
  <c r="P219" i="6"/>
  <c r="I215" i="6"/>
  <c r="L222" i="6"/>
  <c r="K223" i="6"/>
  <c r="C214" i="6"/>
  <c r="C222" i="6"/>
  <c r="G214" i="6"/>
  <c r="S222" i="6"/>
  <c r="T221" i="6"/>
  <c r="D221" i="6"/>
  <c r="G218" i="6"/>
  <c r="H217" i="6"/>
  <c r="I221" i="6"/>
  <c r="J220" i="6"/>
  <c r="M212" i="6"/>
  <c r="E212" i="6"/>
  <c r="C218" i="6"/>
  <c r="S214" i="6"/>
  <c r="E216" i="6"/>
  <c r="F223" i="6"/>
  <c r="M218" i="6"/>
  <c r="I213" i="6"/>
  <c r="R214" i="6"/>
  <c r="Q219" i="6"/>
  <c r="R218" i="6"/>
  <c r="N217" i="6"/>
  <c r="R215" i="6"/>
  <c r="M222" i="6"/>
  <c r="N221" i="6"/>
  <c r="R212" i="6"/>
  <c r="C213" i="6"/>
  <c r="C221" i="6"/>
  <c r="Q215" i="6"/>
  <c r="J216" i="6"/>
  <c r="I217" i="6"/>
  <c r="Q223" i="6"/>
  <c r="R222" i="6"/>
  <c r="K214" i="6"/>
  <c r="T215" i="6"/>
  <c r="D215" i="6"/>
  <c r="K218" i="6"/>
  <c r="L217" i="6"/>
  <c r="G221" i="6"/>
  <c r="H220" i="6"/>
  <c r="S216" i="6"/>
  <c r="T223" i="6"/>
  <c r="D223" i="6"/>
  <c r="N220" i="6"/>
  <c r="O219" i="6"/>
  <c r="P218" i="6"/>
  <c r="K222" i="6"/>
  <c r="L221" i="6"/>
  <c r="P212" i="6"/>
  <c r="O215" i="6"/>
  <c r="H216" i="6"/>
  <c r="F212" i="6"/>
  <c r="E215" i="6"/>
  <c r="N216" i="6"/>
  <c r="M217" i="6"/>
  <c r="C224" i="8"/>
  <c r="R213" i="6"/>
  <c r="J213" i="6"/>
  <c r="I220" i="6"/>
  <c r="J219" i="6"/>
  <c r="F221" i="6"/>
  <c r="R216" i="6"/>
  <c r="F213" i="6"/>
  <c r="V212" i="7"/>
  <c r="Y225" i="7"/>
  <c r="E223" i="6"/>
  <c r="F222" i="6"/>
  <c r="O212" i="6"/>
  <c r="S212" i="6"/>
  <c r="K212" i="6"/>
  <c r="C220" i="6"/>
  <c r="Q214" i="6"/>
  <c r="I214" i="6"/>
  <c r="J215" i="6"/>
  <c r="Q218" i="6"/>
  <c r="R217" i="6"/>
  <c r="M221" i="6"/>
  <c r="Q212" i="6"/>
  <c r="P215" i="6"/>
  <c r="H215" i="6"/>
  <c r="I216" i="6"/>
  <c r="J223" i="6"/>
  <c r="C215" i="6"/>
  <c r="C223" i="6"/>
  <c r="M213" i="6"/>
  <c r="F214" i="6"/>
  <c r="E219" i="6"/>
  <c r="F218" i="6"/>
  <c r="U212" i="7"/>
  <c r="W225" i="7"/>
  <c r="C212" i="6"/>
  <c r="D212" i="6"/>
  <c r="X225" i="7"/>
  <c r="V237" i="6"/>
  <c r="U237" i="6"/>
  <c r="AM226" i="7"/>
  <c r="AM227" i="7"/>
  <c r="AH225" i="7"/>
  <c r="AN226" i="7"/>
  <c r="AN227" i="7"/>
  <c r="AD226" i="7"/>
  <c r="AD227" i="7"/>
  <c r="AE225" i="7"/>
  <c r="AD225" i="7"/>
  <c r="AI226" i="7"/>
  <c r="AI227" i="7"/>
  <c r="AH226" i="7"/>
  <c r="AH227" i="7"/>
  <c r="AJ225" i="7"/>
  <c r="AG225" i="7"/>
  <c r="AC226" i="7"/>
  <c r="AC227" i="7"/>
  <c r="AK225" i="7"/>
  <c r="AN225" i="7"/>
  <c r="AJ226" i="7"/>
  <c r="AJ227" i="7"/>
  <c r="AM225" i="7"/>
  <c r="AC225" i="7"/>
  <c r="AL225" i="7"/>
  <c r="AF226" i="7"/>
  <c r="AF227" i="7"/>
  <c r="AL226" i="7"/>
  <c r="AL227" i="7"/>
  <c r="AI225" i="7"/>
  <c r="AK226" i="7"/>
  <c r="AK227" i="7"/>
  <c r="AG226" i="7"/>
  <c r="AG227" i="7"/>
  <c r="AE226" i="7"/>
  <c r="AE227" i="7"/>
  <c r="AN225" i="8"/>
  <c r="AT225" i="8"/>
  <c r="AN226" i="8"/>
  <c r="AN227" i="8"/>
  <c r="AS225" i="8"/>
  <c r="AU225" i="8"/>
  <c r="AO226" i="8"/>
  <c r="AO227" i="8"/>
  <c r="AM226" i="8"/>
  <c r="AM227" i="8"/>
  <c r="AR225" i="8"/>
  <c r="AO225" i="8"/>
  <c r="AV226" i="8"/>
  <c r="AV227" i="8"/>
  <c r="AT226" i="8"/>
  <c r="AT227" i="8"/>
  <c r="AQ225" i="8"/>
  <c r="AU226" i="8"/>
  <c r="AU227" i="8"/>
  <c r="AX225" i="8"/>
  <c r="AR226" i="8"/>
  <c r="AR227" i="8"/>
  <c r="AP226" i="8"/>
  <c r="AP227" i="8"/>
  <c r="AP225" i="8"/>
  <c r="AS226" i="8"/>
  <c r="AS227" i="8"/>
  <c r="AV225" i="8"/>
  <c r="AQ226" i="8"/>
  <c r="AQ227" i="8"/>
  <c r="AW225" i="8"/>
  <c r="AX226" i="8"/>
  <c r="AX227" i="8"/>
  <c r="AW226" i="8"/>
  <c r="AW227" i="8"/>
  <c r="AM225" i="8"/>
  <c r="AD213" i="10"/>
  <c r="AM214" i="10"/>
  <c r="AM215" i="10"/>
  <c r="AI214" i="10"/>
  <c r="AI215" i="10"/>
  <c r="AJ213" i="10"/>
  <c r="AN214" i="10"/>
  <c r="AN215" i="10"/>
  <c r="AI213" i="10"/>
  <c r="AM213" i="10"/>
  <c r="AE214" i="10"/>
  <c r="AE215" i="10"/>
  <c r="AL213" i="10"/>
  <c r="AD214" i="10"/>
  <c r="AD215" i="10"/>
  <c r="AE213" i="10"/>
  <c r="AL214" i="10"/>
  <c r="AL215" i="10"/>
  <c r="AK214" i="10"/>
  <c r="AK215" i="10"/>
  <c r="AG214" i="10"/>
  <c r="AG215" i="10"/>
  <c r="AH213" i="10"/>
  <c r="AN213" i="10"/>
  <c r="AC214" i="10"/>
  <c r="AC215" i="10"/>
  <c r="AK213" i="10"/>
  <c r="AJ214" i="10"/>
  <c r="AJ215" i="10"/>
  <c r="AG213" i="10"/>
  <c r="AC213" i="10"/>
  <c r="AH214" i="10"/>
  <c r="AH215" i="10"/>
  <c r="AF213" i="10"/>
  <c r="AF214" i="10"/>
  <c r="AF215" i="10"/>
  <c r="AD226" i="9"/>
  <c r="AK226" i="9"/>
  <c r="AK227" i="9"/>
  <c r="AK228" i="9"/>
  <c r="AE227" i="9"/>
  <c r="AE228" i="9"/>
  <c r="AC226" i="9"/>
  <c r="AC227" i="9"/>
  <c r="AC228" i="9"/>
  <c r="AL227" i="9"/>
  <c r="AL228" i="9"/>
  <c r="AN227" i="9"/>
  <c r="AN228" i="9"/>
  <c r="AJ227" i="9"/>
  <c r="AJ228" i="9"/>
  <c r="AH226" i="9"/>
  <c r="AI226" i="9"/>
  <c r="AF227" i="9"/>
  <c r="AF228" i="9"/>
  <c r="AN226" i="9"/>
  <c r="AG226" i="9"/>
  <c r="AJ226" i="9"/>
  <c r="AF226" i="9"/>
  <c r="AH227" i="9"/>
  <c r="AH228" i="9"/>
  <c r="AM227" i="9"/>
  <c r="AM228" i="9"/>
  <c r="AI227" i="9"/>
  <c r="AI228" i="9"/>
  <c r="AL226" i="9"/>
  <c r="AM226" i="9"/>
  <c r="AG227" i="9"/>
  <c r="AG228" i="9"/>
  <c r="AD227" i="9"/>
  <c r="AD228" i="9"/>
  <c r="AE226" i="9"/>
  <c r="AC225" i="6" a="1"/>
  <c r="AK226" i="8"/>
  <c r="AK227" i="8"/>
  <c r="AK228" i="8"/>
  <c r="AK229" i="8"/>
  <c r="AK230" i="8"/>
  <c r="AK231" i="8"/>
  <c r="AK232" i="8"/>
  <c r="AK233" i="8"/>
  <c r="AK234" i="8"/>
  <c r="AK235" i="8"/>
  <c r="AK236" i="8"/>
  <c r="Z225" i="7"/>
  <c r="AA225" i="7"/>
  <c r="AD224" i="8"/>
  <c r="V212" i="6"/>
  <c r="Y225" i="6"/>
  <c r="U212" i="6"/>
  <c r="W225" i="6"/>
  <c r="X225" i="6"/>
  <c r="AD225" i="6"/>
  <c r="AF226" i="6"/>
  <c r="AF227" i="6"/>
  <c r="AM225" i="6"/>
  <c r="AN225" i="6"/>
  <c r="AK226" i="6"/>
  <c r="AK227" i="6"/>
  <c r="AJ225" i="6"/>
  <c r="AE225" i="6"/>
  <c r="AH226" i="6"/>
  <c r="AH227" i="6"/>
  <c r="AF225" i="6"/>
  <c r="AI225" i="6"/>
  <c r="AM226" i="6"/>
  <c r="AM227" i="6"/>
  <c r="AL225" i="6"/>
  <c r="AC225" i="6"/>
  <c r="AH225" i="6"/>
  <c r="AE226" i="6"/>
  <c r="AE227" i="6"/>
  <c r="AG226" i="6"/>
  <c r="AG227" i="6"/>
  <c r="AC226" i="6"/>
  <c r="AC227" i="6"/>
  <c r="AL226" i="6"/>
  <c r="AL227" i="6"/>
  <c r="AK225" i="6"/>
  <c r="AJ226" i="6"/>
  <c r="AJ227" i="6"/>
  <c r="AD226" i="6"/>
  <c r="AD227" i="6"/>
  <c r="AN226" i="6"/>
  <c r="AN227" i="6"/>
  <c r="AI226" i="6"/>
  <c r="AI227" i="6"/>
  <c r="AG225" i="6"/>
  <c r="AA225" i="6"/>
  <c r="Z225" i="6"/>
  <c r="U201" i="10"/>
  <c r="W214" i="10"/>
  <c r="X214" i="10"/>
  <c r="E212" i="10"/>
  <c r="M212" i="10"/>
  <c r="U206" i="10"/>
  <c r="W219" i="10"/>
  <c r="X219" i="10"/>
  <c r="U207" i="10"/>
  <c r="W220" i="10"/>
  <c r="X220" i="10"/>
  <c r="U209" i="10"/>
  <c r="W222" i="10"/>
  <c r="X222" i="10"/>
  <c r="U211" i="10"/>
  <c r="W224" i="10"/>
  <c r="X224" i="10"/>
  <c r="I224" i="7"/>
  <c r="Q224" i="7"/>
  <c r="U214" i="7"/>
  <c r="W227" i="7"/>
  <c r="X227" i="7"/>
  <c r="I224" i="8"/>
  <c r="Q224" i="8"/>
  <c r="Y224" i="8"/>
  <c r="U218" i="9"/>
  <c r="W231" i="9"/>
  <c r="X231" i="9"/>
  <c r="U224" i="9"/>
  <c r="W237" i="9"/>
  <c r="X237" i="9"/>
  <c r="J212" i="10"/>
  <c r="R212" i="10"/>
  <c r="V202" i="10"/>
  <c r="Y215" i="10"/>
  <c r="Z215" i="10"/>
  <c r="V203" i="10"/>
  <c r="Y216" i="10"/>
  <c r="Z216" i="10"/>
  <c r="V207" i="10"/>
  <c r="Y220" i="10"/>
  <c r="Z220" i="10"/>
  <c r="V211" i="10"/>
  <c r="Y224" i="10"/>
  <c r="Z224" i="10"/>
  <c r="F224" i="7"/>
  <c r="V217" i="7"/>
  <c r="Y230" i="7"/>
  <c r="Z230" i="7"/>
  <c r="J225" i="9"/>
  <c r="R225" i="9"/>
  <c r="D225" i="9"/>
  <c r="L225" i="9"/>
  <c r="T225" i="9"/>
  <c r="V220" i="9"/>
  <c r="Y233" i="9"/>
  <c r="Z233" i="9"/>
  <c r="V223" i="9"/>
  <c r="Y236" i="9"/>
  <c r="Z236" i="9"/>
  <c r="V224" i="9"/>
  <c r="Y237" i="9"/>
  <c r="Z237" i="9"/>
  <c r="N224" i="7"/>
  <c r="V218" i="7"/>
  <c r="Y231" i="7"/>
  <c r="Z231" i="7"/>
  <c r="U205" i="10"/>
  <c r="W218" i="10"/>
  <c r="X218" i="10"/>
  <c r="J224" i="7"/>
  <c r="R224" i="7"/>
  <c r="V214" i="7"/>
  <c r="Y227" i="7"/>
  <c r="Z227" i="7"/>
  <c r="V215" i="7"/>
  <c r="Y228" i="7"/>
  <c r="Z228" i="7"/>
  <c r="V219" i="7"/>
  <c r="Y232" i="7"/>
  <c r="Z232" i="7"/>
  <c r="V222" i="7"/>
  <c r="Y235" i="7"/>
  <c r="Z235" i="7"/>
  <c r="V223" i="7"/>
  <c r="Y236" i="7"/>
  <c r="Z236" i="7"/>
  <c r="F225" i="9"/>
  <c r="N225" i="9"/>
  <c r="F212" i="10"/>
  <c r="N212" i="10"/>
  <c r="U219" i="9"/>
  <c r="W232" i="9"/>
  <c r="X232" i="9"/>
  <c r="U215" i="7"/>
  <c r="W228" i="7"/>
  <c r="X228" i="7"/>
  <c r="U216" i="7"/>
  <c r="W229" i="7"/>
  <c r="X229" i="7"/>
  <c r="U220" i="7"/>
  <c r="W233" i="7"/>
  <c r="X233" i="7"/>
  <c r="U223" i="7"/>
  <c r="W236" i="7"/>
  <c r="X236" i="7"/>
  <c r="K224" i="8"/>
  <c r="S224" i="8"/>
  <c r="AA224" i="8"/>
  <c r="G225" i="9"/>
  <c r="O225" i="9"/>
  <c r="G212" i="10"/>
  <c r="O212" i="10"/>
  <c r="U222" i="7"/>
  <c r="W235" i="7"/>
  <c r="X235" i="7"/>
  <c r="D224" i="7"/>
  <c r="L224" i="7"/>
  <c r="T224" i="7"/>
  <c r="V220" i="7"/>
  <c r="Y233" i="7"/>
  <c r="Z233" i="7"/>
  <c r="L224" i="8"/>
  <c r="T224" i="8"/>
  <c r="AB224" i="8"/>
  <c r="V213" i="9"/>
  <c r="Y226" i="9"/>
  <c r="P225" i="9"/>
  <c r="V214" i="9"/>
  <c r="Y227" i="9"/>
  <c r="Z227" i="9"/>
  <c r="V219" i="9"/>
  <c r="Y232" i="9"/>
  <c r="Z232" i="9"/>
  <c r="V221" i="9"/>
  <c r="Y234" i="9"/>
  <c r="Z234" i="9"/>
  <c r="V222" i="9"/>
  <c r="Y235" i="9"/>
  <c r="Z235" i="9"/>
  <c r="H212" i="10"/>
  <c r="P212" i="10"/>
  <c r="V201" i="10"/>
  <c r="Y214" i="10"/>
  <c r="Z214" i="10"/>
  <c r="V209" i="10"/>
  <c r="Y222" i="10"/>
  <c r="Z222" i="10"/>
  <c r="E224" i="7"/>
  <c r="M224" i="7"/>
  <c r="K224" i="7"/>
  <c r="S224" i="7"/>
  <c r="U217" i="7"/>
  <c r="W230" i="7"/>
  <c r="X230" i="7"/>
  <c r="U221" i="7"/>
  <c r="W234" i="7"/>
  <c r="X234" i="7"/>
  <c r="E224" i="8"/>
  <c r="M224" i="8"/>
  <c r="U224" i="8"/>
  <c r="AC224" i="8"/>
  <c r="J224" i="8"/>
  <c r="R224" i="8"/>
  <c r="Z224" i="8"/>
  <c r="I225" i="9"/>
  <c r="Q225" i="9"/>
  <c r="U214" i="9"/>
  <c r="W227" i="9"/>
  <c r="X227" i="9"/>
  <c r="E225" i="9"/>
  <c r="M225" i="9"/>
  <c r="U220" i="9"/>
  <c r="W233" i="9"/>
  <c r="X233" i="9"/>
  <c r="U222" i="9"/>
  <c r="W235" i="9"/>
  <c r="X235" i="9"/>
  <c r="U223" i="9"/>
  <c r="W236" i="9"/>
  <c r="X236" i="9"/>
  <c r="I212" i="10"/>
  <c r="Q212" i="10"/>
  <c r="U202" i="10"/>
  <c r="W215" i="10"/>
  <c r="X215" i="10"/>
  <c r="U210" i="10"/>
  <c r="W223" i="10"/>
  <c r="X223" i="10"/>
  <c r="F224" i="8"/>
  <c r="N224" i="8"/>
  <c r="V224" i="8"/>
  <c r="V215" i="9"/>
  <c r="Y228" i="9"/>
  <c r="Z228" i="9"/>
  <c r="V210" i="10"/>
  <c r="Y223" i="10"/>
  <c r="Z223" i="10"/>
  <c r="O224" i="7"/>
  <c r="U219" i="7"/>
  <c r="W232" i="7"/>
  <c r="X232" i="7"/>
  <c r="W224" i="8"/>
  <c r="C225" i="9"/>
  <c r="K225" i="9"/>
  <c r="S225" i="9"/>
  <c r="U216" i="9"/>
  <c r="W229" i="9"/>
  <c r="X229" i="9"/>
  <c r="U217" i="9"/>
  <c r="W230" i="9"/>
  <c r="X230" i="9"/>
  <c r="U221" i="9"/>
  <c r="W234" i="9"/>
  <c r="X234" i="9"/>
  <c r="K212" i="10"/>
  <c r="S212" i="10"/>
  <c r="U203" i="10"/>
  <c r="W216" i="10"/>
  <c r="X216" i="10"/>
  <c r="U204" i="10"/>
  <c r="W217" i="10"/>
  <c r="X217" i="10"/>
  <c r="U208" i="10"/>
  <c r="W221" i="10"/>
  <c r="X221" i="10"/>
  <c r="G224" i="7"/>
  <c r="U218" i="7"/>
  <c r="W231" i="7"/>
  <c r="X231" i="7"/>
  <c r="G224" i="8"/>
  <c r="O224" i="8"/>
  <c r="H224" i="7"/>
  <c r="P224" i="7"/>
  <c r="V213" i="7"/>
  <c r="Y226" i="7"/>
  <c r="Z226" i="7"/>
  <c r="V221" i="7"/>
  <c r="Y234" i="7"/>
  <c r="Z234" i="7"/>
  <c r="P224" i="8"/>
  <c r="X224" i="8"/>
  <c r="V217" i="9"/>
  <c r="Y230" i="9"/>
  <c r="Z230" i="9"/>
  <c r="V218" i="9"/>
  <c r="Y231" i="9"/>
  <c r="Z231" i="9"/>
  <c r="V200" i="10"/>
  <c r="Y213" i="10"/>
  <c r="L212" i="10"/>
  <c r="T212" i="10"/>
  <c r="V204" i="10"/>
  <c r="Y217" i="10"/>
  <c r="Z217" i="10"/>
  <c r="V205" i="10"/>
  <c r="Y218" i="10"/>
  <c r="Z218" i="10"/>
  <c r="V206" i="10"/>
  <c r="Y219" i="10"/>
  <c r="Z219" i="10"/>
  <c r="V208" i="10"/>
  <c r="Y221" i="10"/>
  <c r="Z221" i="10"/>
  <c r="C212" i="10"/>
  <c r="D212" i="10"/>
  <c r="U200" i="10"/>
  <c r="W213" i="10"/>
  <c r="X213" i="10"/>
  <c r="U215" i="9"/>
  <c r="W228" i="9"/>
  <c r="X228" i="9"/>
  <c r="V216" i="9"/>
  <c r="Y229" i="9"/>
  <c r="Z229" i="9"/>
  <c r="V218" i="6"/>
  <c r="Y231" i="6"/>
  <c r="Z231" i="6"/>
  <c r="V222" i="6"/>
  <c r="Y235" i="6"/>
  <c r="Z235" i="6"/>
  <c r="H225" i="9"/>
  <c r="V214" i="6"/>
  <c r="Y227" i="6"/>
  <c r="Z227" i="6"/>
  <c r="U215" i="6"/>
  <c r="W228" i="6"/>
  <c r="X228" i="6"/>
  <c r="U219" i="6"/>
  <c r="W232" i="6"/>
  <c r="X232" i="6"/>
  <c r="U223" i="6"/>
  <c r="W236" i="6"/>
  <c r="X236" i="6"/>
  <c r="U213" i="9"/>
  <c r="W226" i="9"/>
  <c r="X226" i="9"/>
  <c r="H224" i="8"/>
  <c r="D224" i="8"/>
  <c r="V215" i="6"/>
  <c r="Y228" i="6"/>
  <c r="Z228" i="6"/>
  <c r="V219" i="6"/>
  <c r="Y232" i="6"/>
  <c r="Z232" i="6"/>
  <c r="V223" i="6"/>
  <c r="Y236" i="6"/>
  <c r="Z236" i="6"/>
  <c r="U216" i="6"/>
  <c r="W229" i="6"/>
  <c r="X229" i="6"/>
  <c r="U220" i="6"/>
  <c r="W233" i="6"/>
  <c r="X233" i="6"/>
  <c r="V216" i="7"/>
  <c r="Y229" i="7"/>
  <c r="Z229" i="7"/>
  <c r="V216" i="6"/>
  <c r="Y229" i="6"/>
  <c r="Z229" i="6"/>
  <c r="V220" i="6"/>
  <c r="Y233" i="6"/>
  <c r="Z233" i="6"/>
  <c r="U213" i="6"/>
  <c r="W226" i="6"/>
  <c r="X226" i="6"/>
  <c r="U221" i="6"/>
  <c r="W234" i="6"/>
  <c r="X234" i="6"/>
  <c r="V213" i="6"/>
  <c r="Y226" i="6"/>
  <c r="Z226" i="6"/>
  <c r="V217" i="6"/>
  <c r="Y230" i="6"/>
  <c r="Z230" i="6"/>
  <c r="V221" i="6"/>
  <c r="Y234" i="6"/>
  <c r="Z234" i="6"/>
  <c r="U217" i="6"/>
  <c r="W230" i="6"/>
  <c r="X230" i="6"/>
  <c r="U214" i="6"/>
  <c r="W227" i="6"/>
  <c r="X227" i="6"/>
  <c r="U218" i="6"/>
  <c r="W231" i="6"/>
  <c r="X231" i="6"/>
  <c r="U222" i="6"/>
  <c r="W235" i="6"/>
  <c r="X235" i="6"/>
  <c r="U213" i="7"/>
  <c r="W226" i="7"/>
  <c r="X226" i="7"/>
  <c r="U61" i="7"/>
  <c r="Z213" i="10"/>
  <c r="AA213" i="10"/>
  <c r="AA214" i="10"/>
  <c r="AA215" i="10"/>
  <c r="AA216" i="10"/>
  <c r="AA217" i="10"/>
  <c r="AA218" i="10"/>
  <c r="AA219" i="10"/>
  <c r="AA220" i="10"/>
  <c r="AA221" i="10"/>
  <c r="AA222" i="10"/>
  <c r="AA223" i="10"/>
  <c r="AA224" i="10"/>
  <c r="AA226" i="9"/>
  <c r="AA227" i="9"/>
  <c r="AA228" i="9"/>
  <c r="AA229" i="9"/>
  <c r="AA230" i="9"/>
  <c r="AA231" i="9"/>
  <c r="AA232" i="9"/>
  <c r="AA233" i="9"/>
  <c r="AA234" i="9"/>
  <c r="AA235" i="9"/>
  <c r="AA236" i="9"/>
  <c r="AA237" i="9"/>
  <c r="Z226" i="9"/>
  <c r="AA226" i="7"/>
  <c r="AA227" i="7"/>
  <c r="AA228" i="7"/>
  <c r="AA229" i="7"/>
  <c r="AA230" i="7"/>
  <c r="AA231" i="7"/>
  <c r="AA232" i="7"/>
  <c r="AA233" i="7"/>
  <c r="AA234" i="7"/>
  <c r="AA235" i="7"/>
  <c r="AA236" i="7"/>
  <c r="AA226" i="6"/>
  <c r="AA227" i="6"/>
  <c r="AA228" i="6"/>
  <c r="AA229" i="6"/>
  <c r="AA230" i="6"/>
  <c r="AA231" i="6"/>
  <c r="AA232" i="6"/>
  <c r="AA233" i="6"/>
  <c r="AA234" i="6"/>
  <c r="AA235" i="6"/>
  <c r="AA236" i="6"/>
  <c r="G224" i="6"/>
  <c r="R224" i="6"/>
  <c r="E224" i="6"/>
  <c r="I224" i="6"/>
  <c r="O224" i="6"/>
  <c r="AC200" i="10" a="1"/>
  <c r="AC213" i="9" a="1"/>
  <c r="AM212" i="8" a="1"/>
  <c r="AC212" i="7" a="1"/>
  <c r="L224" i="6"/>
  <c r="AC212" i="6" a="1"/>
  <c r="P224" i="6"/>
  <c r="M224" i="6"/>
  <c r="J224" i="6"/>
  <c r="T224" i="6"/>
  <c r="S224" i="6"/>
  <c r="N224" i="6"/>
  <c r="K224" i="6"/>
  <c r="D224" i="6"/>
  <c r="H224" i="6"/>
  <c r="C224" i="6"/>
  <c r="F224" i="6"/>
  <c r="Q224" i="6"/>
  <c r="AE224" i="8"/>
  <c r="AG237" i="8"/>
  <c r="AH237" i="8"/>
  <c r="AF224" i="8"/>
  <c r="AI237" i="8"/>
  <c r="V212" i="10"/>
  <c r="Y225" i="10"/>
  <c r="U212" i="10"/>
  <c r="W225" i="10"/>
  <c r="X225" i="10"/>
  <c r="V225" i="9"/>
  <c r="Y238" i="9"/>
  <c r="U225" i="9"/>
  <c r="W238" i="9"/>
  <c r="X238" i="9"/>
  <c r="V224" i="7"/>
  <c r="Y237" i="7"/>
  <c r="U224" i="7"/>
  <c r="W237" i="7"/>
  <c r="X237" i="7"/>
  <c r="AA225" i="10"/>
  <c r="Z225" i="10"/>
  <c r="Z237" i="7"/>
  <c r="AA237" i="7"/>
  <c r="AK237" i="8"/>
  <c r="AJ237" i="8"/>
  <c r="Z238" i="9"/>
  <c r="AA238" i="9"/>
  <c r="AC213" i="9"/>
  <c r="AK214" i="9"/>
  <c r="AK215" i="9"/>
  <c r="AD214" i="9"/>
  <c r="AD215" i="9"/>
  <c r="AI213" i="9"/>
  <c r="AM214" i="9"/>
  <c r="AM215" i="9"/>
  <c r="AG213" i="9"/>
  <c r="AN213" i="9"/>
  <c r="AH213" i="9"/>
  <c r="AF213" i="9"/>
  <c r="AH214" i="9"/>
  <c r="AH215" i="9"/>
  <c r="AC214" i="9"/>
  <c r="AC215" i="9"/>
  <c r="AI214" i="9"/>
  <c r="AI215" i="9"/>
  <c r="AL213" i="9"/>
  <c r="AJ214" i="9"/>
  <c r="AJ215" i="9"/>
  <c r="AL214" i="9"/>
  <c r="AL215" i="9"/>
  <c r="AM213" i="9"/>
  <c r="AD213" i="9"/>
  <c r="AG214" i="9"/>
  <c r="AG215" i="9"/>
  <c r="AE214" i="9"/>
  <c r="AE215" i="9"/>
  <c r="AE213" i="9"/>
  <c r="AF214" i="9"/>
  <c r="AF215" i="9"/>
  <c r="AK213" i="9"/>
  <c r="AN214" i="9"/>
  <c r="AN215" i="9"/>
  <c r="AJ213" i="9"/>
  <c r="AD200" i="10"/>
  <c r="AG201" i="10"/>
  <c r="AG202" i="10"/>
  <c r="AL201" i="10"/>
  <c r="AL202" i="10"/>
  <c r="AJ201" i="10"/>
  <c r="AJ202" i="10"/>
  <c r="AK200" i="10"/>
  <c r="AH200" i="10"/>
  <c r="AN200" i="10"/>
  <c r="AI200" i="10"/>
  <c r="AC200" i="10"/>
  <c r="AG200" i="10"/>
  <c r="AF200" i="10"/>
  <c r="AN201" i="10"/>
  <c r="AN202" i="10"/>
  <c r="AE200" i="10"/>
  <c r="AI201" i="10"/>
  <c r="AI202" i="10"/>
  <c r="AF201" i="10"/>
  <c r="AF202" i="10"/>
  <c r="AE201" i="10"/>
  <c r="AE202" i="10"/>
  <c r="AM200" i="10"/>
  <c r="AJ200" i="10"/>
  <c r="AD201" i="10"/>
  <c r="AD202" i="10"/>
  <c r="AH201" i="10"/>
  <c r="AH202" i="10"/>
  <c r="AM201" i="10"/>
  <c r="AM202" i="10"/>
  <c r="AK201" i="10"/>
  <c r="AK202" i="10"/>
  <c r="AL200" i="10"/>
  <c r="AC201" i="10"/>
  <c r="AC202" i="10"/>
  <c r="AD212" i="6"/>
  <c r="AC212" i="6"/>
  <c r="AL213" i="6"/>
  <c r="AL214" i="6"/>
  <c r="AF212" i="6"/>
  <c r="AN213" i="6"/>
  <c r="AN214" i="6"/>
  <c r="AD213" i="6"/>
  <c r="AD214" i="6"/>
  <c r="AI213" i="6"/>
  <c r="AI214" i="6"/>
  <c r="AE213" i="6"/>
  <c r="AE214" i="6"/>
  <c r="AN212" i="6"/>
  <c r="AF213" i="6"/>
  <c r="AF214" i="6"/>
  <c r="AH212" i="6"/>
  <c r="AE212" i="6"/>
  <c r="AK212" i="6"/>
  <c r="AJ212" i="6"/>
  <c r="AK213" i="6"/>
  <c r="AK214" i="6"/>
  <c r="AH213" i="6"/>
  <c r="AH214" i="6"/>
  <c r="AM213" i="6"/>
  <c r="AM214" i="6"/>
  <c r="AC213" i="6"/>
  <c r="AC214" i="6"/>
  <c r="AL212" i="6"/>
  <c r="AI212" i="6"/>
  <c r="AG212" i="6"/>
  <c r="AG213" i="6"/>
  <c r="AG214" i="6"/>
  <c r="AM212" i="6"/>
  <c r="AJ213" i="6"/>
  <c r="AJ214" i="6"/>
  <c r="AD212" i="7"/>
  <c r="AK212" i="7"/>
  <c r="AJ213" i="7"/>
  <c r="AJ214" i="7"/>
  <c r="AG212" i="7"/>
  <c r="AG213" i="7"/>
  <c r="AG214" i="7"/>
  <c r="AC212" i="7"/>
  <c r="AM212" i="7"/>
  <c r="AN212" i="7"/>
  <c r="AN213" i="7"/>
  <c r="AN214" i="7"/>
  <c r="AE212" i="7"/>
  <c r="AF212" i="7"/>
  <c r="AF213" i="7"/>
  <c r="AF214" i="7"/>
  <c r="AM213" i="7"/>
  <c r="AM214" i="7"/>
  <c r="AI213" i="7"/>
  <c r="AI214" i="7"/>
  <c r="AC213" i="7"/>
  <c r="AC214" i="7"/>
  <c r="AJ212" i="7"/>
  <c r="AI212" i="7"/>
  <c r="AH213" i="7"/>
  <c r="AH214" i="7"/>
  <c r="AK213" i="7"/>
  <c r="AK214" i="7"/>
  <c r="AE213" i="7"/>
  <c r="AE214" i="7"/>
  <c r="AL213" i="7"/>
  <c r="AL214" i="7"/>
  <c r="AL212" i="7"/>
  <c r="AD213" i="7"/>
  <c r="AD214" i="7"/>
  <c r="AH212" i="7"/>
  <c r="AN212" i="8"/>
  <c r="AQ213" i="8"/>
  <c r="AQ214" i="8"/>
  <c r="AM213" i="8"/>
  <c r="AM214" i="8"/>
  <c r="AV213" i="8"/>
  <c r="AV214" i="8"/>
  <c r="AU212" i="8"/>
  <c r="AT213" i="8"/>
  <c r="AT214" i="8"/>
  <c r="AN213" i="8"/>
  <c r="AN214" i="8"/>
  <c r="AM212" i="8"/>
  <c r="AP212" i="8"/>
  <c r="AU213" i="8"/>
  <c r="AU214" i="8"/>
  <c r="AX213" i="8"/>
  <c r="AX214" i="8"/>
  <c r="AS213" i="8"/>
  <c r="AS214" i="8"/>
  <c r="AQ212" i="8"/>
  <c r="AP213" i="8"/>
  <c r="AP214" i="8"/>
  <c r="AW212" i="8"/>
  <c r="AX212" i="8"/>
  <c r="AT212" i="8"/>
  <c r="AO212" i="8"/>
  <c r="AR213" i="8"/>
  <c r="AR214" i="8"/>
  <c r="AO213" i="8"/>
  <c r="AO214" i="8"/>
  <c r="AS212" i="8"/>
  <c r="AW213" i="8"/>
  <c r="AW214" i="8"/>
  <c r="AV212" i="8"/>
  <c r="AR212" i="8"/>
  <c r="V224" i="6"/>
  <c r="Y237" i="6"/>
  <c r="U224" i="6"/>
  <c r="W237" i="6"/>
  <c r="X237" i="6"/>
  <c r="Z237" i="6"/>
  <c r="AA237" i="6"/>
  <c r="S209" i="6"/>
  <c r="K200" i="6"/>
  <c r="O202" i="6"/>
  <c r="S204" i="6"/>
  <c r="I207" i="6"/>
  <c r="L210" i="6"/>
  <c r="M209" i="6"/>
  <c r="M206" i="6"/>
  <c r="S205" i="6"/>
  <c r="C206" i="6"/>
  <c r="K205" i="6"/>
  <c r="S201" i="6"/>
  <c r="C202" i="6"/>
  <c r="G203" i="6"/>
  <c r="D199" i="6"/>
  <c r="I199" i="6"/>
  <c r="M201" i="6"/>
  <c r="Q203" i="6"/>
  <c r="R200" i="6"/>
  <c r="D201" i="6"/>
  <c r="F202" i="6"/>
  <c r="H203" i="6"/>
  <c r="J204" i="6"/>
  <c r="T207" i="6"/>
  <c r="D207" i="6"/>
  <c r="M208" i="6"/>
  <c r="T209" i="6"/>
  <c r="D209" i="6"/>
  <c r="M210" i="6"/>
  <c r="E210" i="6"/>
  <c r="L205" i="6"/>
  <c r="R208" i="6"/>
  <c r="T201" i="6"/>
  <c r="N206" i="6"/>
  <c r="K207" i="6"/>
  <c r="F210" i="6"/>
  <c r="Q199" i="6"/>
  <c r="S199" i="6"/>
  <c r="L200" i="6"/>
  <c r="P202" i="6"/>
  <c r="T204" i="6"/>
  <c r="D204" i="6"/>
  <c r="Q206" i="6"/>
  <c r="I206" i="6"/>
  <c r="J207" i="6"/>
  <c r="N209" i="6"/>
  <c r="K201" i="6"/>
  <c r="O203" i="6"/>
  <c r="E206" i="6"/>
  <c r="G208" i="6"/>
  <c r="N200" i="6"/>
  <c r="F200" i="6"/>
  <c r="R202" i="6"/>
  <c r="J202" i="6"/>
  <c r="N204" i="6"/>
  <c r="F204" i="6"/>
  <c r="G205" i="6"/>
  <c r="L207" i="6"/>
  <c r="P209" i="6"/>
  <c r="H209" i="6"/>
  <c r="O201" i="6"/>
  <c r="S203" i="6"/>
  <c r="C204" i="6"/>
  <c r="L208" i="6"/>
  <c r="P210" i="6"/>
  <c r="D205" i="6"/>
  <c r="L201" i="6"/>
  <c r="R204" i="6"/>
  <c r="I208" i="6"/>
  <c r="L209" i="6"/>
  <c r="Q208" i="6"/>
  <c r="C207" i="6"/>
  <c r="F206" i="6"/>
  <c r="P203" i="6"/>
  <c r="P207" i="6"/>
  <c r="Q205" i="6"/>
  <c r="T205" i="6"/>
  <c r="N202" i="6"/>
  <c r="H207" i="6"/>
  <c r="E199" i="6"/>
  <c r="I201" i="6"/>
  <c r="M203" i="6"/>
  <c r="R210" i="6"/>
  <c r="J210" i="6"/>
  <c r="J208" i="6"/>
  <c r="O205" i="6"/>
  <c r="S206" i="6"/>
  <c r="E208" i="6"/>
  <c r="N210" i="6"/>
  <c r="J200" i="6"/>
  <c r="C200" i="6"/>
  <c r="G201" i="6"/>
  <c r="K203" i="6"/>
  <c r="S207" i="6"/>
  <c r="H202" i="6"/>
  <c r="G199" i="6"/>
  <c r="I205" i="6"/>
  <c r="R206" i="6"/>
  <c r="J206" i="6"/>
  <c r="T208" i="6"/>
  <c r="D208" i="6"/>
  <c r="H210" i="6"/>
  <c r="S200" i="6"/>
  <c r="P199" i="6"/>
  <c r="O206" i="6"/>
  <c r="P204" i="6"/>
  <c r="J209" i="6"/>
  <c r="H200" i="6"/>
  <c r="E207" i="6"/>
  <c r="N208" i="6"/>
  <c r="F208" i="6"/>
  <c r="L202" i="6"/>
  <c r="E200" i="6"/>
  <c r="E204" i="6"/>
  <c r="N205" i="6"/>
  <c r="F205" i="6"/>
  <c r="O209" i="6"/>
  <c r="G209" i="6"/>
  <c r="N212" i="9"/>
  <c r="F212" i="9"/>
  <c r="E202" i="6"/>
  <c r="K209" i="6"/>
  <c r="K199" i="6"/>
  <c r="M200" i="6"/>
  <c r="Q202" i="6"/>
  <c r="I202" i="6"/>
  <c r="M204" i="6"/>
  <c r="J199" i="6"/>
  <c r="N201" i="6"/>
  <c r="R203" i="6"/>
  <c r="M205" i="6"/>
  <c r="S208" i="6"/>
  <c r="G210" i="6"/>
  <c r="E201" i="6"/>
  <c r="G202" i="6"/>
  <c r="I203" i="6"/>
  <c r="K204" i="6"/>
  <c r="C205" i="6"/>
  <c r="P206" i="6"/>
  <c r="H206" i="6"/>
  <c r="C210" i="6"/>
  <c r="E209" i="6"/>
  <c r="Y211" i="8"/>
  <c r="Q211" i="8"/>
  <c r="I211" i="8"/>
  <c r="T199" i="10"/>
  <c r="L199" i="10"/>
  <c r="D199" i="10"/>
  <c r="AA211" i="8"/>
  <c r="C211" i="8"/>
  <c r="C212" i="9"/>
  <c r="T212" i="9"/>
  <c r="D212" i="9"/>
  <c r="N199" i="10"/>
  <c r="F199" i="10"/>
  <c r="S211" i="8"/>
  <c r="K211" i="8"/>
  <c r="L206" i="6"/>
  <c r="R211" i="7"/>
  <c r="J211" i="7"/>
  <c r="T200" i="6"/>
  <c r="D200" i="6"/>
  <c r="F201" i="6"/>
  <c r="J203" i="6"/>
  <c r="L204" i="6"/>
  <c r="E205" i="6"/>
  <c r="R207" i="6"/>
  <c r="K208" i="6"/>
  <c r="F209" i="6"/>
  <c r="O210" i="6"/>
  <c r="Z211" i="8"/>
  <c r="R211" i="8"/>
  <c r="J211" i="8"/>
  <c r="M212" i="9"/>
  <c r="E212" i="9"/>
  <c r="C199" i="10"/>
  <c r="M199" i="10"/>
  <c r="E199" i="10"/>
  <c r="H199" i="6"/>
  <c r="G206" i="6"/>
  <c r="X211" i="8"/>
  <c r="P211" i="8"/>
  <c r="H211" i="8"/>
  <c r="S212" i="9"/>
  <c r="K212" i="9"/>
  <c r="S199" i="10"/>
  <c r="K199" i="10"/>
  <c r="O211" i="7"/>
  <c r="G211" i="7"/>
  <c r="Q200" i="6"/>
  <c r="I200" i="6"/>
  <c r="M202" i="6"/>
  <c r="Q204" i="6"/>
  <c r="I204" i="6"/>
  <c r="R205" i="6"/>
  <c r="J205" i="6"/>
  <c r="O207" i="6"/>
  <c r="G207" i="6"/>
  <c r="P208" i="6"/>
  <c r="H208" i="6"/>
  <c r="T210" i="6"/>
  <c r="D210" i="6"/>
  <c r="W211" i="8"/>
  <c r="O211" i="8"/>
  <c r="G211" i="8"/>
  <c r="C201" i="6"/>
  <c r="AB211" i="8"/>
  <c r="T211" i="8"/>
  <c r="L211" i="8"/>
  <c r="D211" i="8"/>
  <c r="T206" i="6"/>
  <c r="Q207" i="6"/>
  <c r="F207" i="6"/>
  <c r="C209" i="6"/>
  <c r="R212" i="9"/>
  <c r="J212" i="9"/>
  <c r="R199" i="10"/>
  <c r="J199" i="10"/>
  <c r="N211" i="7"/>
  <c r="F211" i="7"/>
  <c r="P200" i="6"/>
  <c r="R201" i="6"/>
  <c r="J201" i="6"/>
  <c r="T202" i="6"/>
  <c r="D202" i="6"/>
  <c r="N203" i="6"/>
  <c r="F203" i="6"/>
  <c r="H204" i="6"/>
  <c r="C208" i="6"/>
  <c r="N207" i="6"/>
  <c r="O208" i="6"/>
  <c r="R209" i="6"/>
  <c r="S210" i="6"/>
  <c r="K210" i="6"/>
  <c r="V211" i="8"/>
  <c r="N211" i="8"/>
  <c r="F211" i="8"/>
  <c r="Q212" i="9"/>
  <c r="I212" i="9"/>
  <c r="Q199" i="10"/>
  <c r="I199" i="10"/>
  <c r="R199" i="6"/>
  <c r="C211" i="7"/>
  <c r="M211" i="7"/>
  <c r="O200" i="6"/>
  <c r="G200" i="6"/>
  <c r="Q201" i="6"/>
  <c r="S202" i="6"/>
  <c r="K202" i="6"/>
  <c r="C203" i="6"/>
  <c r="E203" i="6"/>
  <c r="O204" i="6"/>
  <c r="G204" i="6"/>
  <c r="P205" i="6"/>
  <c r="H205" i="6"/>
  <c r="D206" i="6"/>
  <c r="M207" i="6"/>
  <c r="Q209" i="6"/>
  <c r="I209" i="6"/>
  <c r="AC211" i="8"/>
  <c r="U211" i="8"/>
  <c r="M211" i="8"/>
  <c r="E211" i="8"/>
  <c r="P212" i="9"/>
  <c r="H212" i="9"/>
  <c r="P199" i="10"/>
  <c r="H199" i="10"/>
  <c r="T199" i="6"/>
  <c r="L199" i="6"/>
  <c r="P201" i="6"/>
  <c r="H201" i="6"/>
  <c r="T203" i="6"/>
  <c r="L203" i="6"/>
  <c r="D203" i="6"/>
  <c r="K211" i="7"/>
  <c r="Q210" i="6"/>
  <c r="I210" i="6"/>
  <c r="O212" i="9"/>
  <c r="G212" i="9"/>
  <c r="O199" i="10"/>
  <c r="G199" i="10"/>
  <c r="L212" i="9"/>
  <c r="T211" i="7"/>
  <c r="L211" i="7"/>
  <c r="D211" i="7"/>
  <c r="M199" i="6"/>
  <c r="O199" i="6"/>
  <c r="S211" i="7"/>
  <c r="Q211" i="7"/>
  <c r="I211" i="7"/>
  <c r="P211" i="7"/>
  <c r="H211" i="7"/>
  <c r="F199" i="6"/>
  <c r="K206" i="6"/>
  <c r="N199" i="6"/>
  <c r="C199" i="6"/>
  <c r="E211" i="7"/>
  <c r="C197" i="6"/>
  <c r="D198" i="7"/>
  <c r="M211" i="6"/>
  <c r="C186" i="6"/>
  <c r="F211" i="6"/>
  <c r="O211" i="6"/>
  <c r="S211" i="6"/>
  <c r="I211" i="6"/>
  <c r="C211" i="6"/>
  <c r="E211" i="6"/>
  <c r="Q211" i="6"/>
  <c r="D211" i="6"/>
  <c r="U195" i="7"/>
  <c r="N211" i="6"/>
  <c r="U194" i="7"/>
  <c r="K211" i="6"/>
  <c r="U196" i="7"/>
  <c r="J211" i="6"/>
  <c r="R211" i="6"/>
  <c r="H211" i="6"/>
  <c r="L211" i="6"/>
  <c r="P211" i="6"/>
  <c r="T211" i="6"/>
  <c r="G211" i="6"/>
  <c r="V187" i="7"/>
  <c r="U187" i="7"/>
  <c r="U188" i="7"/>
  <c r="V188" i="7"/>
  <c r="V186" i="7"/>
  <c r="U186" i="7"/>
  <c r="U197" i="7"/>
  <c r="U193" i="7"/>
  <c r="U190" i="7"/>
  <c r="U191" i="7"/>
  <c r="U192" i="7"/>
  <c r="U189" i="7"/>
  <c r="V198" i="10"/>
  <c r="Y211" i="10"/>
  <c r="Z211" i="10"/>
  <c r="U198" i="10"/>
  <c r="W211" i="10"/>
  <c r="X211" i="10"/>
  <c r="V197" i="10"/>
  <c r="Y210" i="10"/>
  <c r="Z210" i="10"/>
  <c r="U197" i="10"/>
  <c r="W210" i="10"/>
  <c r="X210" i="10"/>
  <c r="U196" i="10"/>
  <c r="W209" i="10"/>
  <c r="X209" i="10"/>
  <c r="V196" i="10"/>
  <c r="Y209" i="10"/>
  <c r="Z209" i="10"/>
  <c r="U195" i="10"/>
  <c r="W208" i="10"/>
  <c r="X208" i="10"/>
  <c r="V195" i="10"/>
  <c r="Y208" i="10"/>
  <c r="Z208" i="10"/>
  <c r="V194" i="10"/>
  <c r="Y207" i="10"/>
  <c r="Z207" i="10"/>
  <c r="U194" i="10"/>
  <c r="W207" i="10"/>
  <c r="X207" i="10"/>
  <c r="V193" i="10"/>
  <c r="Y206" i="10"/>
  <c r="Z206" i="10"/>
  <c r="U193" i="10"/>
  <c r="W206" i="10"/>
  <c r="X206" i="10"/>
  <c r="V192" i="10"/>
  <c r="Y205" i="10"/>
  <c r="Z205" i="10"/>
  <c r="U192" i="10"/>
  <c r="W205" i="10"/>
  <c r="X205" i="10"/>
  <c r="U191" i="10"/>
  <c r="W204" i="10"/>
  <c r="X204" i="10"/>
  <c r="V191" i="10"/>
  <c r="Y204" i="10"/>
  <c r="Z204" i="10"/>
  <c r="V190" i="10"/>
  <c r="Y203" i="10"/>
  <c r="Z203" i="10"/>
  <c r="U190" i="10"/>
  <c r="W203" i="10"/>
  <c r="X203" i="10"/>
  <c r="V189" i="10"/>
  <c r="Y202" i="10"/>
  <c r="Z202" i="10"/>
  <c r="U189" i="10"/>
  <c r="W202" i="10"/>
  <c r="X202" i="10"/>
  <c r="V188" i="10"/>
  <c r="Y201" i="10"/>
  <c r="Z201" i="10"/>
  <c r="U188" i="10"/>
  <c r="W201" i="10"/>
  <c r="X201" i="10"/>
  <c r="V211" i="9"/>
  <c r="Y224" i="9"/>
  <c r="Z224" i="9"/>
  <c r="U211" i="9"/>
  <c r="W224" i="9"/>
  <c r="X224" i="9"/>
  <c r="V210" i="9"/>
  <c r="Y223" i="9"/>
  <c r="Z223" i="9"/>
  <c r="U210" i="9"/>
  <c r="W223" i="9"/>
  <c r="X223" i="9"/>
  <c r="V209" i="9"/>
  <c r="Y222" i="9"/>
  <c r="Z222" i="9"/>
  <c r="U209" i="9"/>
  <c r="W222" i="9"/>
  <c r="X222" i="9"/>
  <c r="U208" i="9"/>
  <c r="W221" i="9"/>
  <c r="X221" i="9"/>
  <c r="V208" i="9"/>
  <c r="Y221" i="9"/>
  <c r="Z221" i="9"/>
  <c r="V207" i="9"/>
  <c r="Y220" i="9"/>
  <c r="Z220" i="9"/>
  <c r="U207" i="9"/>
  <c r="W220" i="9"/>
  <c r="X220" i="9"/>
  <c r="V206" i="9"/>
  <c r="Y219" i="9"/>
  <c r="Z219" i="9"/>
  <c r="U206" i="9"/>
  <c r="W219" i="9"/>
  <c r="X219" i="9"/>
  <c r="U205" i="9"/>
  <c r="W218" i="9"/>
  <c r="X218" i="9"/>
  <c r="V205" i="9"/>
  <c r="Y218" i="9"/>
  <c r="Z218" i="9"/>
  <c r="V204" i="9"/>
  <c r="Y217" i="9"/>
  <c r="Z217" i="9"/>
  <c r="U204" i="9"/>
  <c r="W217" i="9"/>
  <c r="X217" i="9"/>
  <c r="V203" i="9"/>
  <c r="Y216" i="9"/>
  <c r="Z216" i="9"/>
  <c r="U203" i="9"/>
  <c r="W216" i="9"/>
  <c r="X216" i="9"/>
  <c r="V202" i="9"/>
  <c r="Y215" i="9"/>
  <c r="Z215" i="9"/>
  <c r="U202" i="9"/>
  <c r="W215" i="9"/>
  <c r="X215" i="9"/>
  <c r="U201" i="9"/>
  <c r="W214" i="9"/>
  <c r="X214" i="9"/>
  <c r="V201" i="9"/>
  <c r="Y214" i="9"/>
  <c r="Z214" i="9"/>
  <c r="V200" i="9"/>
  <c r="Y213" i="9"/>
  <c r="AF210" i="8"/>
  <c r="AI223" i="8"/>
  <c r="AJ223" i="8"/>
  <c r="AE210" i="8"/>
  <c r="AG223" i="8"/>
  <c r="AH223" i="8"/>
  <c r="AD210" i="8"/>
  <c r="AD209" i="8"/>
  <c r="AF209" i="8"/>
  <c r="AI222" i="8"/>
  <c r="AJ222" i="8"/>
  <c r="AE209" i="8"/>
  <c r="AG222" i="8"/>
  <c r="AH222" i="8"/>
  <c r="AE208" i="8"/>
  <c r="AG221" i="8"/>
  <c r="AH221" i="8"/>
  <c r="AF208" i="8"/>
  <c r="AI221" i="8"/>
  <c r="AJ221" i="8"/>
  <c r="AD208" i="8"/>
  <c r="AF207" i="8"/>
  <c r="AI220" i="8"/>
  <c r="AJ220" i="8"/>
  <c r="AE207" i="8"/>
  <c r="AG220" i="8"/>
  <c r="AH220" i="8"/>
  <c r="AD207" i="8"/>
  <c r="AD206" i="8"/>
  <c r="AE206" i="8"/>
  <c r="AG219" i="8"/>
  <c r="AH219" i="8"/>
  <c r="AF206" i="8"/>
  <c r="AI219" i="8"/>
  <c r="AJ219" i="8"/>
  <c r="AF205" i="8"/>
  <c r="AI218" i="8"/>
  <c r="AJ218" i="8"/>
  <c r="AE205" i="8"/>
  <c r="AG218" i="8"/>
  <c r="AH218" i="8"/>
  <c r="AD205" i="8"/>
  <c r="AF204" i="8"/>
  <c r="AI217" i="8"/>
  <c r="AJ217" i="8"/>
  <c r="AE204" i="8"/>
  <c r="AG217" i="8"/>
  <c r="AH217" i="8"/>
  <c r="AD204" i="8"/>
  <c r="AF203" i="8"/>
  <c r="AI216" i="8"/>
  <c r="AJ216" i="8"/>
  <c r="AE203" i="8"/>
  <c r="AG216" i="8"/>
  <c r="AH216" i="8"/>
  <c r="AD203" i="8"/>
  <c r="AE202" i="8"/>
  <c r="AG215" i="8"/>
  <c r="AH215" i="8"/>
  <c r="AF202" i="8"/>
  <c r="AI215" i="8"/>
  <c r="AJ215" i="8"/>
  <c r="AD202" i="8"/>
  <c r="AD201" i="8"/>
  <c r="AE201" i="8"/>
  <c r="AG214" i="8"/>
  <c r="AH214" i="8"/>
  <c r="AF201" i="8"/>
  <c r="AI214" i="8"/>
  <c r="AJ214" i="8"/>
  <c r="AF200" i="8"/>
  <c r="AI213" i="8"/>
  <c r="AJ213" i="8"/>
  <c r="AE200" i="8"/>
  <c r="AG213" i="8"/>
  <c r="AH213" i="8"/>
  <c r="AD200" i="8"/>
  <c r="AA213" i="9"/>
  <c r="AA214" i="9"/>
  <c r="AA215" i="9"/>
  <c r="AA216" i="9"/>
  <c r="AA217" i="9"/>
  <c r="AA218" i="9"/>
  <c r="AA219" i="9"/>
  <c r="AA220" i="9"/>
  <c r="AA221" i="9"/>
  <c r="AA222" i="9"/>
  <c r="AA223" i="9"/>
  <c r="AA224" i="9"/>
  <c r="Z213" i="9"/>
  <c r="U198" i="7"/>
  <c r="U187" i="10"/>
  <c r="W200" i="10"/>
  <c r="X200" i="10"/>
  <c r="V187" i="10"/>
  <c r="Y200" i="10"/>
  <c r="U200" i="9"/>
  <c r="W213" i="9"/>
  <c r="X213" i="9"/>
  <c r="V212" i="9"/>
  <c r="Y225" i="9"/>
  <c r="AE199" i="8"/>
  <c r="AG212" i="8"/>
  <c r="AF199" i="8"/>
  <c r="AI212" i="8"/>
  <c r="AK212" i="8"/>
  <c r="AK213" i="8"/>
  <c r="AK214" i="8"/>
  <c r="AK215" i="8"/>
  <c r="AK216" i="8"/>
  <c r="AK217" i="8"/>
  <c r="AK218" i="8"/>
  <c r="AK219" i="8"/>
  <c r="AK220" i="8"/>
  <c r="AK221" i="8"/>
  <c r="AK222" i="8"/>
  <c r="AK223" i="8"/>
  <c r="AD199" i="8"/>
  <c r="AD211" i="8"/>
  <c r="V199" i="7"/>
  <c r="Y212" i="7"/>
  <c r="V210" i="7"/>
  <c r="Y223" i="7"/>
  <c r="Z223" i="7"/>
  <c r="U210" i="7"/>
  <c r="W223" i="7"/>
  <c r="X223" i="7"/>
  <c r="V209" i="7"/>
  <c r="Y222" i="7"/>
  <c r="Z222" i="7"/>
  <c r="U209" i="7"/>
  <c r="W222" i="7"/>
  <c r="X222" i="7"/>
  <c r="V208" i="7"/>
  <c r="Y221" i="7"/>
  <c r="Z221" i="7"/>
  <c r="U208" i="7"/>
  <c r="W221" i="7"/>
  <c r="X221" i="7"/>
  <c r="V207" i="7"/>
  <c r="Y220" i="7"/>
  <c r="Z220" i="7"/>
  <c r="U207" i="7"/>
  <c r="W220" i="7"/>
  <c r="X220" i="7"/>
  <c r="V206" i="7"/>
  <c r="Y219" i="7"/>
  <c r="Z219" i="7"/>
  <c r="U206" i="7"/>
  <c r="W219" i="7"/>
  <c r="X219" i="7"/>
  <c r="V205" i="7"/>
  <c r="Y218" i="7"/>
  <c r="Z218" i="7"/>
  <c r="U205" i="7"/>
  <c r="W218" i="7"/>
  <c r="X218" i="7"/>
  <c r="V204" i="7"/>
  <c r="Y217" i="7"/>
  <c r="Z217" i="7"/>
  <c r="U204" i="7"/>
  <c r="W217" i="7"/>
  <c r="X217" i="7"/>
  <c r="U203" i="7"/>
  <c r="W216" i="7"/>
  <c r="X216" i="7"/>
  <c r="V202" i="7"/>
  <c r="Y215" i="7"/>
  <c r="Z215" i="7"/>
  <c r="U202" i="7"/>
  <c r="W215" i="7"/>
  <c r="X215" i="7"/>
  <c r="V201" i="7"/>
  <c r="Y214" i="7"/>
  <c r="Z214" i="7"/>
  <c r="U201" i="7"/>
  <c r="W214" i="7"/>
  <c r="X214" i="7"/>
  <c r="V200" i="7"/>
  <c r="Y213" i="7"/>
  <c r="Z213" i="7"/>
  <c r="U200" i="7"/>
  <c r="W213" i="7"/>
  <c r="X213" i="7"/>
  <c r="V199" i="6"/>
  <c r="Y212" i="6"/>
  <c r="U199" i="6"/>
  <c r="W212" i="6"/>
  <c r="X212" i="6"/>
  <c r="V211" i="6"/>
  <c r="Y224" i="6"/>
  <c r="U211" i="6"/>
  <c r="W224" i="6"/>
  <c r="X224" i="6"/>
  <c r="V210" i="6"/>
  <c r="Y223" i="6"/>
  <c r="Z223" i="6"/>
  <c r="U210" i="6"/>
  <c r="W223" i="6"/>
  <c r="X223" i="6"/>
  <c r="V209" i="6"/>
  <c r="Y222" i="6"/>
  <c r="Z222" i="6"/>
  <c r="U209" i="6"/>
  <c r="W222" i="6"/>
  <c r="X222" i="6"/>
  <c r="V208" i="6"/>
  <c r="Y221" i="6"/>
  <c r="Z221" i="6"/>
  <c r="U208" i="6"/>
  <c r="W221" i="6"/>
  <c r="X221" i="6"/>
  <c r="V207" i="6"/>
  <c r="Y220" i="6"/>
  <c r="Z220" i="6"/>
  <c r="U207" i="6"/>
  <c r="W220" i="6"/>
  <c r="X220" i="6"/>
  <c r="V206" i="6"/>
  <c r="Y219" i="6"/>
  <c r="Z219" i="6"/>
  <c r="U206" i="6"/>
  <c r="W219" i="6"/>
  <c r="X219" i="6"/>
  <c r="V205" i="6"/>
  <c r="Y218" i="6"/>
  <c r="Z218" i="6"/>
  <c r="U205" i="6"/>
  <c r="W218" i="6"/>
  <c r="X218" i="6"/>
  <c r="V204" i="6"/>
  <c r="Y217" i="6"/>
  <c r="Z217" i="6"/>
  <c r="U204" i="6"/>
  <c r="W217" i="6"/>
  <c r="X217" i="6"/>
  <c r="V203" i="6"/>
  <c r="Y216" i="6"/>
  <c r="Z216" i="6"/>
  <c r="U203" i="6"/>
  <c r="W216" i="6"/>
  <c r="X216" i="6"/>
  <c r="V202" i="6"/>
  <c r="Y215" i="6"/>
  <c r="Z215" i="6"/>
  <c r="U202" i="6"/>
  <c r="W215" i="6"/>
  <c r="X215" i="6"/>
  <c r="V201" i="6"/>
  <c r="Y214" i="6"/>
  <c r="Z214" i="6"/>
  <c r="U201" i="6"/>
  <c r="W214" i="6"/>
  <c r="X214" i="6"/>
  <c r="V200" i="6"/>
  <c r="Y213" i="6"/>
  <c r="Z213" i="6"/>
  <c r="U200" i="6"/>
  <c r="W213" i="6"/>
  <c r="X213" i="6"/>
  <c r="AA200" i="10"/>
  <c r="AA201" i="10"/>
  <c r="AA202" i="10"/>
  <c r="AA203" i="10"/>
  <c r="AA204" i="10"/>
  <c r="AA205" i="10"/>
  <c r="AA206" i="10"/>
  <c r="AA207" i="10"/>
  <c r="AA208" i="10"/>
  <c r="AA209" i="10"/>
  <c r="AA210" i="10"/>
  <c r="AA211" i="10"/>
  <c r="Z200" i="10"/>
  <c r="AA225" i="9"/>
  <c r="Z225" i="9"/>
  <c r="AA212" i="7"/>
  <c r="AA213" i="7"/>
  <c r="AA214" i="7"/>
  <c r="AA215" i="7"/>
  <c r="Z212" i="7"/>
  <c r="Z224" i="6"/>
  <c r="AA224" i="6"/>
  <c r="AA212" i="6"/>
  <c r="AA213" i="6"/>
  <c r="AA214" i="6"/>
  <c r="AA215" i="6"/>
  <c r="AA216" i="6"/>
  <c r="AA217" i="6"/>
  <c r="AA218" i="6"/>
  <c r="AA219" i="6"/>
  <c r="AA220" i="6"/>
  <c r="AA221" i="6"/>
  <c r="AA222" i="6"/>
  <c r="AA223" i="6"/>
  <c r="Z212" i="6"/>
  <c r="U199" i="7"/>
  <c r="U211" i="7"/>
  <c r="V199" i="10"/>
  <c r="Y212" i="10"/>
  <c r="U199" i="10"/>
  <c r="W212" i="10"/>
  <c r="X212" i="10"/>
  <c r="AC187" i="10" a="1"/>
  <c r="AC200" i="9" a="1"/>
  <c r="U212" i="9"/>
  <c r="W225" i="9"/>
  <c r="X225" i="9"/>
  <c r="AF211" i="8"/>
  <c r="AI224" i="8"/>
  <c r="AM199" i="8" a="1"/>
  <c r="AE211" i="8"/>
  <c r="AG224" i="8"/>
  <c r="AH224" i="8"/>
  <c r="V203" i="7"/>
  <c r="Y216" i="7"/>
  <c r="Z216" i="7"/>
  <c r="AC199" i="6" a="1"/>
  <c r="AA212" i="10"/>
  <c r="Z212" i="10"/>
  <c r="AK224" i="8"/>
  <c r="AJ224" i="8"/>
  <c r="W224" i="7"/>
  <c r="X224" i="7"/>
  <c r="W212" i="7"/>
  <c r="X212" i="7"/>
  <c r="AA216" i="7"/>
  <c r="AA217" i="7"/>
  <c r="AA218" i="7"/>
  <c r="AA219" i="7"/>
  <c r="AA220" i="7"/>
  <c r="AA221" i="7"/>
  <c r="AA222" i="7"/>
  <c r="AA223" i="7"/>
  <c r="AD188" i="10"/>
  <c r="AD189" i="10"/>
  <c r="AM188" i="10"/>
  <c r="AM189" i="10"/>
  <c r="AK188" i="10"/>
  <c r="AK189" i="10"/>
  <c r="AC188" i="10"/>
  <c r="AC189" i="10"/>
  <c r="AG187" i="10"/>
  <c r="AJ188" i="10"/>
  <c r="AJ189" i="10"/>
  <c r="AN187" i="10"/>
  <c r="AF187" i="10"/>
  <c r="AL187" i="10"/>
  <c r="AH188" i="10"/>
  <c r="AH189" i="10"/>
  <c r="AE188" i="10"/>
  <c r="AE189" i="10"/>
  <c r="AH187" i="10"/>
  <c r="AI188" i="10"/>
  <c r="AI189" i="10"/>
  <c r="AM187" i="10"/>
  <c r="AE187" i="10"/>
  <c r="AD187" i="10"/>
  <c r="AG188" i="10"/>
  <c r="AG189" i="10"/>
  <c r="AK187" i="10"/>
  <c r="AC187" i="10"/>
  <c r="AN188" i="10"/>
  <c r="AN189" i="10"/>
  <c r="AF188" i="10"/>
  <c r="AF189" i="10"/>
  <c r="AJ187" i="10"/>
  <c r="AI187" i="10"/>
  <c r="AL188" i="10"/>
  <c r="AL189" i="10"/>
  <c r="AN201" i="9"/>
  <c r="AN202" i="9"/>
  <c r="AF201" i="9"/>
  <c r="AF202" i="9"/>
  <c r="AE200" i="9"/>
  <c r="AD200" i="9"/>
  <c r="AM201" i="9"/>
  <c r="AM202" i="9"/>
  <c r="AE201" i="9"/>
  <c r="AE202" i="9"/>
  <c r="AI200" i="9"/>
  <c r="AD201" i="9"/>
  <c r="AD202" i="9"/>
  <c r="AH200" i="9"/>
  <c r="AI201" i="9"/>
  <c r="AI202" i="9"/>
  <c r="AL201" i="9"/>
  <c r="AL202" i="9"/>
  <c r="AH201" i="9"/>
  <c r="AH202" i="9"/>
  <c r="AK201" i="9"/>
  <c r="AK202" i="9"/>
  <c r="AC201" i="9"/>
  <c r="AC202" i="9"/>
  <c r="AG200" i="9"/>
  <c r="AJ201" i="9"/>
  <c r="AJ202" i="9"/>
  <c r="AN200" i="9"/>
  <c r="AF200" i="9"/>
  <c r="AM200" i="9"/>
  <c r="AL200" i="9"/>
  <c r="AG201" i="9"/>
  <c r="AG202" i="9"/>
  <c r="AK200" i="9"/>
  <c r="AC200" i="9"/>
  <c r="AJ200" i="9"/>
  <c r="AU200" i="8"/>
  <c r="AU201" i="8"/>
  <c r="AM200" i="8"/>
  <c r="AM201" i="8"/>
  <c r="AQ199" i="8"/>
  <c r="AS200" i="8"/>
  <c r="AS201" i="8"/>
  <c r="AO199" i="8"/>
  <c r="AV199" i="8"/>
  <c r="AQ200" i="8"/>
  <c r="AQ201" i="8"/>
  <c r="AP200" i="8"/>
  <c r="AP201" i="8"/>
  <c r="AT200" i="8"/>
  <c r="AT201" i="8"/>
  <c r="AX199" i="8"/>
  <c r="AP199" i="8"/>
  <c r="AW199" i="8"/>
  <c r="AR200" i="8"/>
  <c r="AR201" i="8"/>
  <c r="AN199" i="8"/>
  <c r="AU199" i="8"/>
  <c r="AM199" i="8"/>
  <c r="AT199" i="8"/>
  <c r="AS199" i="8"/>
  <c r="AN200" i="8"/>
  <c r="AN201" i="8"/>
  <c r="AO200" i="8"/>
  <c r="AO201" i="8"/>
  <c r="AV200" i="8"/>
  <c r="AV201" i="8"/>
  <c r="AR199" i="8"/>
  <c r="AX200" i="8"/>
  <c r="AX201" i="8"/>
  <c r="AW200" i="8"/>
  <c r="AW201" i="8"/>
  <c r="AC199" i="7" a="1"/>
  <c r="V211" i="7"/>
  <c r="Y224" i="7"/>
  <c r="AM200" i="6"/>
  <c r="AM201" i="6"/>
  <c r="AE200" i="6"/>
  <c r="AE201" i="6"/>
  <c r="AI199" i="6"/>
  <c r="AL200" i="6"/>
  <c r="AL201" i="6"/>
  <c r="AD200" i="6"/>
  <c r="AD201" i="6"/>
  <c r="AH199" i="6"/>
  <c r="AK200" i="6"/>
  <c r="AK201" i="6"/>
  <c r="AC200" i="6"/>
  <c r="AC201" i="6"/>
  <c r="AG199" i="6"/>
  <c r="AJ200" i="6"/>
  <c r="AJ201" i="6"/>
  <c r="AN199" i="6"/>
  <c r="AF199" i="6"/>
  <c r="AE199" i="6"/>
  <c r="AI200" i="6"/>
  <c r="AI201" i="6"/>
  <c r="AM199" i="6"/>
  <c r="AG200" i="6"/>
  <c r="AG201" i="6"/>
  <c r="AH200" i="6"/>
  <c r="AH201" i="6"/>
  <c r="AL199" i="6"/>
  <c r="AD199" i="6"/>
  <c r="AC199" i="6"/>
  <c r="AN200" i="6"/>
  <c r="AN201" i="6"/>
  <c r="AF200" i="6"/>
  <c r="AF201" i="6"/>
  <c r="AJ199" i="6"/>
  <c r="AK199" i="6"/>
  <c r="AA224" i="7"/>
  <c r="Z224" i="7"/>
  <c r="AN200" i="7"/>
  <c r="AN201" i="7"/>
  <c r="AF200" i="7"/>
  <c r="AF201" i="7"/>
  <c r="AJ199" i="7"/>
  <c r="AC199" i="7"/>
  <c r="AM200" i="7"/>
  <c r="AM201" i="7"/>
  <c r="AE200" i="7"/>
  <c r="AE201" i="7"/>
  <c r="AI199" i="7"/>
  <c r="AD199" i="7"/>
  <c r="AG200" i="7"/>
  <c r="AG201" i="7"/>
  <c r="AL200" i="7"/>
  <c r="AL201" i="7"/>
  <c r="AD200" i="7"/>
  <c r="AD201" i="7"/>
  <c r="AH199" i="7"/>
  <c r="AK200" i="7"/>
  <c r="AK201" i="7"/>
  <c r="AC200" i="7"/>
  <c r="AC201" i="7"/>
  <c r="AG199" i="7"/>
  <c r="AK199" i="7"/>
  <c r="AJ200" i="7"/>
  <c r="AJ201" i="7"/>
  <c r="AN199" i="7"/>
  <c r="AF199" i="7"/>
  <c r="AH200" i="7"/>
  <c r="AH201" i="7"/>
  <c r="AL199" i="7"/>
  <c r="AI200" i="7"/>
  <c r="AI201" i="7"/>
  <c r="AM199" i="7"/>
  <c r="AE199" i="7"/>
  <c r="G194" i="6"/>
  <c r="AF193" i="8"/>
  <c r="AI206" i="8"/>
  <c r="AJ206" i="8"/>
  <c r="AD193" i="8"/>
  <c r="AE193" i="8"/>
  <c r="AG206" i="8"/>
  <c r="AH206" i="8"/>
  <c r="C193" i="6"/>
  <c r="W201" i="7"/>
  <c r="X201" i="7"/>
  <c r="U175" i="10"/>
  <c r="W188" i="10"/>
  <c r="X188" i="10"/>
  <c r="V175" i="10"/>
  <c r="Y188" i="10"/>
  <c r="Z188" i="10"/>
  <c r="U176" i="10"/>
  <c r="W189" i="10"/>
  <c r="X189" i="10"/>
  <c r="U181" i="10"/>
  <c r="W194" i="10"/>
  <c r="X194" i="10"/>
  <c r="V181" i="10"/>
  <c r="Y194" i="10"/>
  <c r="Z194" i="10"/>
  <c r="U183" i="10"/>
  <c r="W196" i="10"/>
  <c r="X196" i="10"/>
  <c r="V183" i="10"/>
  <c r="Y196" i="10"/>
  <c r="Z196" i="10"/>
  <c r="U184" i="10"/>
  <c r="W197" i="10"/>
  <c r="X197" i="10"/>
  <c r="V184" i="10"/>
  <c r="Y197" i="10"/>
  <c r="Z197" i="10"/>
  <c r="U185" i="10"/>
  <c r="W198" i="10"/>
  <c r="X198" i="10"/>
  <c r="V185" i="10"/>
  <c r="Y198" i="10"/>
  <c r="Z198" i="10"/>
  <c r="U153" i="10"/>
  <c r="V153" i="10"/>
  <c r="U135" i="10"/>
  <c r="V135" i="10"/>
  <c r="U136" i="10"/>
  <c r="V136" i="10"/>
  <c r="U137" i="10"/>
  <c r="V137" i="10"/>
  <c r="U138" i="10"/>
  <c r="V138" i="10"/>
  <c r="U139" i="10"/>
  <c r="V139" i="10"/>
  <c r="U140" i="10"/>
  <c r="V140" i="10"/>
  <c r="U141" i="10"/>
  <c r="V141" i="10"/>
  <c r="U142" i="10"/>
  <c r="V142" i="10"/>
  <c r="U143" i="10"/>
  <c r="V143" i="10"/>
  <c r="U144" i="10"/>
  <c r="V144" i="10"/>
  <c r="U145" i="10"/>
  <c r="V145" i="10"/>
  <c r="U146" i="10"/>
  <c r="V146" i="10"/>
  <c r="C147" i="10"/>
  <c r="D147" i="10"/>
  <c r="E147" i="10"/>
  <c r="F147" i="10"/>
  <c r="G147" i="10"/>
  <c r="H147" i="10"/>
  <c r="I147" i="10"/>
  <c r="J147" i="10"/>
  <c r="K147" i="10"/>
  <c r="L147" i="10"/>
  <c r="M147" i="10"/>
  <c r="N147" i="10"/>
  <c r="O147" i="10"/>
  <c r="P147" i="10"/>
  <c r="Q147" i="10"/>
  <c r="R147" i="10"/>
  <c r="S147" i="10"/>
  <c r="T147" i="10"/>
  <c r="U122" i="10"/>
  <c r="V122" i="10"/>
  <c r="Y122" i="10"/>
  <c r="U123" i="10"/>
  <c r="V123" i="10"/>
  <c r="U124" i="10"/>
  <c r="V124" i="10"/>
  <c r="U125" i="10"/>
  <c r="V125" i="10"/>
  <c r="U126" i="10"/>
  <c r="W126" i="10"/>
  <c r="X126" i="10"/>
  <c r="V126" i="10"/>
  <c r="U127" i="10"/>
  <c r="V127" i="10"/>
  <c r="U128" i="10"/>
  <c r="V128" i="10"/>
  <c r="U129" i="10"/>
  <c r="W142" i="10"/>
  <c r="X142" i="10"/>
  <c r="V129" i="10"/>
  <c r="U130" i="10"/>
  <c r="V130" i="10"/>
  <c r="U131" i="10"/>
  <c r="V131" i="10"/>
  <c r="U132" i="10"/>
  <c r="V132" i="10"/>
  <c r="U133" i="10"/>
  <c r="V133" i="10"/>
  <c r="C134" i="10"/>
  <c r="D134" i="10"/>
  <c r="G134" i="10"/>
  <c r="H134" i="10"/>
  <c r="I134" i="10"/>
  <c r="J134" i="10"/>
  <c r="K134" i="10"/>
  <c r="L134" i="10"/>
  <c r="M134" i="10"/>
  <c r="N134" i="10"/>
  <c r="O134" i="10"/>
  <c r="P134" i="10"/>
  <c r="Q134" i="10"/>
  <c r="R134" i="10"/>
  <c r="S134" i="10"/>
  <c r="T134" i="10"/>
  <c r="U109" i="10"/>
  <c r="V109" i="10"/>
  <c r="U110" i="10"/>
  <c r="V110" i="10"/>
  <c r="U111" i="10"/>
  <c r="V111" i="10"/>
  <c r="U112" i="10"/>
  <c r="V112" i="10"/>
  <c r="U113" i="10"/>
  <c r="V113" i="10"/>
  <c r="U114" i="10"/>
  <c r="W127" i="10"/>
  <c r="X127" i="10"/>
  <c r="V114" i="10"/>
  <c r="U115" i="10"/>
  <c r="V115" i="10"/>
  <c r="U116" i="10"/>
  <c r="W129" i="10"/>
  <c r="X129" i="10"/>
  <c r="V116" i="10"/>
  <c r="U117" i="10"/>
  <c r="V117" i="10"/>
  <c r="Y130" i="10"/>
  <c r="Z130" i="10"/>
  <c r="U118" i="10"/>
  <c r="V118" i="10"/>
  <c r="U119" i="10"/>
  <c r="V119" i="10"/>
  <c r="U120" i="10"/>
  <c r="V120" i="10"/>
  <c r="C121" i="10"/>
  <c r="D121" i="10"/>
  <c r="G121" i="10"/>
  <c r="H121" i="10"/>
  <c r="I121" i="10"/>
  <c r="J121" i="10"/>
  <c r="K121" i="10"/>
  <c r="L121" i="10"/>
  <c r="M121" i="10"/>
  <c r="N121" i="10"/>
  <c r="O121" i="10"/>
  <c r="P121" i="10"/>
  <c r="Q121" i="10"/>
  <c r="R121" i="10"/>
  <c r="S121" i="10"/>
  <c r="T121" i="10"/>
  <c r="U96" i="10"/>
  <c r="V96" i="10"/>
  <c r="U97" i="10"/>
  <c r="W110" i="10"/>
  <c r="X110" i="10"/>
  <c r="V97" i="10"/>
  <c r="U98" i="10"/>
  <c r="V98" i="10"/>
  <c r="U99" i="10"/>
  <c r="V99" i="10"/>
  <c r="U100" i="10"/>
  <c r="V100" i="10"/>
  <c r="U101" i="10"/>
  <c r="V101" i="10"/>
  <c r="Y114" i="10"/>
  <c r="Z114" i="10"/>
  <c r="U102" i="10"/>
  <c r="V102" i="10"/>
  <c r="Y115" i="10"/>
  <c r="Z115" i="10"/>
  <c r="U103" i="10"/>
  <c r="W116" i="10"/>
  <c r="X116" i="10"/>
  <c r="V103" i="10"/>
  <c r="U104" i="10"/>
  <c r="V104" i="10"/>
  <c r="U105" i="10"/>
  <c r="V105" i="10"/>
  <c r="Y118" i="10"/>
  <c r="Z118" i="10"/>
  <c r="U106" i="10"/>
  <c r="V106" i="10"/>
  <c r="U107" i="10"/>
  <c r="W107" i="10"/>
  <c r="X107" i="10"/>
  <c r="V107" i="10"/>
  <c r="C108" i="10"/>
  <c r="D108" i="10"/>
  <c r="G108" i="10"/>
  <c r="H108" i="10"/>
  <c r="I108" i="10"/>
  <c r="J108" i="10"/>
  <c r="K108" i="10"/>
  <c r="L108" i="10"/>
  <c r="M108" i="10"/>
  <c r="N108" i="10"/>
  <c r="O108" i="10"/>
  <c r="P108" i="10"/>
  <c r="Q108" i="10"/>
  <c r="R108" i="10"/>
  <c r="S108" i="10"/>
  <c r="T108" i="10"/>
  <c r="T95" i="10"/>
  <c r="S95" i="10"/>
  <c r="R95" i="10"/>
  <c r="Q95" i="10"/>
  <c r="P95" i="10"/>
  <c r="O95" i="10"/>
  <c r="N95" i="10"/>
  <c r="M95" i="10"/>
  <c r="L95" i="10"/>
  <c r="K95" i="10"/>
  <c r="J95" i="10"/>
  <c r="I95" i="10"/>
  <c r="H95" i="10"/>
  <c r="G95" i="10"/>
  <c r="D95" i="10"/>
  <c r="C95" i="10"/>
  <c r="V94" i="10"/>
  <c r="U94" i="10"/>
  <c r="V93" i="10"/>
  <c r="U93" i="10"/>
  <c r="V92" i="10"/>
  <c r="U92" i="10"/>
  <c r="V91" i="10"/>
  <c r="U91" i="10"/>
  <c r="V90" i="10"/>
  <c r="U90" i="10"/>
  <c r="V89" i="10"/>
  <c r="U89" i="10"/>
  <c r="V88" i="10"/>
  <c r="U88" i="10"/>
  <c r="V87" i="10"/>
  <c r="U87" i="10"/>
  <c r="V86" i="10"/>
  <c r="U86" i="10"/>
  <c r="V85" i="10"/>
  <c r="U85" i="10"/>
  <c r="V84" i="10"/>
  <c r="U84" i="10"/>
  <c r="V83" i="10"/>
  <c r="U83" i="10"/>
  <c r="T82" i="10"/>
  <c r="S82" i="10"/>
  <c r="R82" i="10"/>
  <c r="Q82" i="10"/>
  <c r="P82" i="10"/>
  <c r="O82" i="10"/>
  <c r="N82" i="10"/>
  <c r="M82" i="10"/>
  <c r="L82" i="10"/>
  <c r="K82" i="10"/>
  <c r="J82" i="10"/>
  <c r="I82" i="10"/>
  <c r="H82" i="10"/>
  <c r="G82" i="10"/>
  <c r="D82" i="10"/>
  <c r="C82" i="10"/>
  <c r="V81" i="10"/>
  <c r="U81" i="10"/>
  <c r="V80" i="10"/>
  <c r="U80" i="10"/>
  <c r="V79" i="10"/>
  <c r="U79" i="10"/>
  <c r="V78" i="10"/>
  <c r="Y78" i="10"/>
  <c r="Z78" i="10"/>
  <c r="U78" i="10"/>
  <c r="V77" i="10"/>
  <c r="U77" i="10"/>
  <c r="V76" i="10"/>
  <c r="U76" i="10"/>
  <c r="V75" i="10"/>
  <c r="U75" i="10"/>
  <c r="V74" i="10"/>
  <c r="U74" i="10"/>
  <c r="V73" i="10"/>
  <c r="U73" i="10"/>
  <c r="V72" i="10"/>
  <c r="U72" i="10"/>
  <c r="V71" i="10"/>
  <c r="Y71" i="10"/>
  <c r="Z71" i="10"/>
  <c r="U71" i="10"/>
  <c r="V70" i="10"/>
  <c r="Y70" i="10"/>
  <c r="U70" i="10"/>
  <c r="T69" i="10"/>
  <c r="S69" i="10"/>
  <c r="R69" i="10"/>
  <c r="Q69" i="10"/>
  <c r="P69" i="10"/>
  <c r="O69" i="10"/>
  <c r="N69" i="10"/>
  <c r="M69" i="10"/>
  <c r="L69" i="10"/>
  <c r="K69" i="10"/>
  <c r="J69" i="10"/>
  <c r="I69" i="10"/>
  <c r="H69" i="10"/>
  <c r="G69" i="10"/>
  <c r="D69" i="10"/>
  <c r="C69" i="10"/>
  <c r="V68" i="10"/>
  <c r="U68" i="10"/>
  <c r="V67" i="10"/>
  <c r="U67" i="10"/>
  <c r="V66" i="10"/>
  <c r="U66" i="10"/>
  <c r="Y65" i="10"/>
  <c r="Z65" i="10"/>
  <c r="V65" i="10"/>
  <c r="U65" i="10"/>
  <c r="V64" i="10"/>
  <c r="U64" i="10"/>
  <c r="V63" i="10"/>
  <c r="U63" i="10"/>
  <c r="V62" i="10"/>
  <c r="U62" i="10"/>
  <c r="V61" i="10"/>
  <c r="U61" i="10"/>
  <c r="V60" i="10"/>
  <c r="U60" i="10"/>
  <c r="V59" i="10"/>
  <c r="U59" i="10"/>
  <c r="V58" i="10"/>
  <c r="U58" i="10"/>
  <c r="V57" i="10"/>
  <c r="U57" i="10"/>
  <c r="T56" i="10"/>
  <c r="S56" i="10"/>
  <c r="R56" i="10"/>
  <c r="Q56" i="10"/>
  <c r="P56" i="10"/>
  <c r="O56" i="10"/>
  <c r="N56" i="10"/>
  <c r="M56" i="10"/>
  <c r="L56" i="10"/>
  <c r="K56" i="10"/>
  <c r="J56" i="10"/>
  <c r="I56" i="10"/>
  <c r="H56" i="10"/>
  <c r="G56" i="10"/>
  <c r="D56" i="10"/>
  <c r="C56" i="10"/>
  <c r="V55" i="10"/>
  <c r="U55" i="10"/>
  <c r="V54" i="10"/>
  <c r="U54" i="10"/>
  <c r="V53" i="10"/>
  <c r="U53" i="10"/>
  <c r="V52" i="10"/>
  <c r="U52" i="10"/>
  <c r="V51" i="10"/>
  <c r="U51" i="10"/>
  <c r="V50" i="10"/>
  <c r="U50" i="10"/>
  <c r="V49" i="10"/>
  <c r="U49" i="10"/>
  <c r="V48" i="10"/>
  <c r="U48" i="10"/>
  <c r="V47" i="10"/>
  <c r="U47" i="10"/>
  <c r="V46" i="10"/>
  <c r="U46" i="10"/>
  <c r="V45" i="10"/>
  <c r="U45" i="10"/>
  <c r="V44" i="10"/>
  <c r="U44" i="10"/>
  <c r="T43" i="10"/>
  <c r="S43" i="10"/>
  <c r="R43" i="10"/>
  <c r="Q43" i="10"/>
  <c r="P43" i="10"/>
  <c r="O43" i="10"/>
  <c r="N43" i="10"/>
  <c r="M43" i="10"/>
  <c r="L43" i="10"/>
  <c r="K43" i="10"/>
  <c r="J43" i="10"/>
  <c r="I43" i="10"/>
  <c r="H43" i="10"/>
  <c r="G43" i="10"/>
  <c r="D43" i="10"/>
  <c r="C43" i="10"/>
  <c r="V42" i="10"/>
  <c r="U42" i="10"/>
  <c r="V41" i="10"/>
  <c r="U41" i="10"/>
  <c r="V40" i="10"/>
  <c r="U40" i="10"/>
  <c r="V39" i="10"/>
  <c r="U39" i="10"/>
  <c r="V38" i="10"/>
  <c r="U38" i="10"/>
  <c r="V37" i="10"/>
  <c r="U37" i="10"/>
  <c r="V36" i="10"/>
  <c r="U36" i="10"/>
  <c r="V35" i="10"/>
  <c r="U35" i="10"/>
  <c r="V34" i="10"/>
  <c r="U34" i="10"/>
  <c r="V33" i="10"/>
  <c r="Y33" i="10"/>
  <c r="Z33" i="10"/>
  <c r="U33" i="10"/>
  <c r="V32" i="10"/>
  <c r="U32" i="10"/>
  <c r="V31" i="10"/>
  <c r="U31" i="10"/>
  <c r="T30" i="10"/>
  <c r="S30" i="10"/>
  <c r="R30" i="10"/>
  <c r="Q30" i="10"/>
  <c r="P30" i="10"/>
  <c r="O30" i="10"/>
  <c r="N30" i="10"/>
  <c r="M30" i="10"/>
  <c r="L30" i="10"/>
  <c r="K30" i="10"/>
  <c r="J30" i="10"/>
  <c r="I30" i="10"/>
  <c r="H30" i="10"/>
  <c r="G30" i="10"/>
  <c r="D30" i="10"/>
  <c r="C30" i="10"/>
  <c r="V29" i="10"/>
  <c r="U29" i="10"/>
  <c r="V28" i="10"/>
  <c r="U28" i="10"/>
  <c r="V27" i="10"/>
  <c r="U27" i="10"/>
  <c r="V26" i="10"/>
  <c r="U26" i="10"/>
  <c r="V25" i="10"/>
  <c r="U25" i="10"/>
  <c r="W38" i="10"/>
  <c r="X38" i="10"/>
  <c r="V24" i="10"/>
  <c r="U24" i="10"/>
  <c r="V23" i="10"/>
  <c r="U23" i="10"/>
  <c r="V22" i="10"/>
  <c r="U22" i="10"/>
  <c r="V21" i="10"/>
  <c r="U21" i="10"/>
  <c r="V20" i="10"/>
  <c r="U20" i="10"/>
  <c r="V19" i="10"/>
  <c r="U19" i="10"/>
  <c r="V18" i="10"/>
  <c r="U18" i="10"/>
  <c r="T17" i="10"/>
  <c r="S17" i="10"/>
  <c r="R17" i="10"/>
  <c r="Q17" i="10"/>
  <c r="P17" i="10"/>
  <c r="O17" i="10"/>
  <c r="N17" i="10"/>
  <c r="M17" i="10"/>
  <c r="L17" i="10"/>
  <c r="K17" i="10"/>
  <c r="J17" i="10"/>
  <c r="I17" i="10"/>
  <c r="H17" i="10"/>
  <c r="G17" i="10"/>
  <c r="D17" i="10"/>
  <c r="C17" i="10"/>
  <c r="V16" i="10"/>
  <c r="Y29" i="10"/>
  <c r="Z29" i="10"/>
  <c r="U16" i="10"/>
  <c r="V15" i="10"/>
  <c r="U15" i="10"/>
  <c r="V14" i="10"/>
  <c r="Y27" i="10"/>
  <c r="Z27" i="10"/>
  <c r="U14" i="10"/>
  <c r="V13" i="10"/>
  <c r="Y26" i="10"/>
  <c r="Z26" i="10"/>
  <c r="U13" i="10"/>
  <c r="V12" i="10"/>
  <c r="U12" i="10"/>
  <c r="V11" i="10"/>
  <c r="U11" i="10"/>
  <c r="V10" i="10"/>
  <c r="U10" i="10"/>
  <c r="V9" i="10"/>
  <c r="U9" i="10"/>
  <c r="V8" i="10"/>
  <c r="U8" i="10"/>
  <c r="V7" i="10"/>
  <c r="U7" i="10"/>
  <c r="V6" i="10"/>
  <c r="U6" i="10"/>
  <c r="V5" i="10"/>
  <c r="U5" i="10"/>
  <c r="U188" i="9"/>
  <c r="W201" i="9"/>
  <c r="X201" i="9"/>
  <c r="V188" i="9"/>
  <c r="Y201" i="9"/>
  <c r="Z201" i="9"/>
  <c r="U189" i="9"/>
  <c r="W202" i="9"/>
  <c r="X202" i="9"/>
  <c r="U194" i="9"/>
  <c r="W207" i="9"/>
  <c r="X207" i="9"/>
  <c r="V194" i="9"/>
  <c r="Y207" i="9"/>
  <c r="Z207" i="9"/>
  <c r="U196" i="9"/>
  <c r="W209" i="9"/>
  <c r="X209" i="9"/>
  <c r="V196" i="9"/>
  <c r="Y209" i="9"/>
  <c r="Z209" i="9"/>
  <c r="U197" i="9"/>
  <c r="W210" i="9"/>
  <c r="X210" i="9"/>
  <c r="V197" i="9"/>
  <c r="Y210" i="9"/>
  <c r="Z210" i="9"/>
  <c r="U198" i="9"/>
  <c r="W211" i="9"/>
  <c r="X211" i="9"/>
  <c r="V198" i="9"/>
  <c r="Y211" i="9"/>
  <c r="Z211" i="9"/>
  <c r="U148" i="9"/>
  <c r="V148" i="9"/>
  <c r="U149" i="9"/>
  <c r="V149" i="9"/>
  <c r="U150" i="9"/>
  <c r="V150" i="9"/>
  <c r="U151" i="9"/>
  <c r="V151" i="9"/>
  <c r="U152" i="9"/>
  <c r="V152" i="9"/>
  <c r="U153" i="9"/>
  <c r="V153" i="9"/>
  <c r="U154" i="9"/>
  <c r="V154" i="9"/>
  <c r="U155" i="9"/>
  <c r="V155" i="9"/>
  <c r="U156" i="9"/>
  <c r="V156" i="9"/>
  <c r="U157" i="9"/>
  <c r="V157" i="9"/>
  <c r="U158" i="9"/>
  <c r="V158" i="9"/>
  <c r="U159" i="9"/>
  <c r="V159" i="9"/>
  <c r="C160" i="9"/>
  <c r="D160" i="9"/>
  <c r="E160" i="9"/>
  <c r="F160" i="9"/>
  <c r="G160" i="9"/>
  <c r="H160" i="9"/>
  <c r="I160" i="9"/>
  <c r="J160" i="9"/>
  <c r="K160" i="9"/>
  <c r="L160" i="9"/>
  <c r="M160" i="9"/>
  <c r="N160" i="9"/>
  <c r="O160" i="9"/>
  <c r="P160" i="9"/>
  <c r="Q160" i="9"/>
  <c r="R160" i="9"/>
  <c r="S160" i="9"/>
  <c r="T160" i="9"/>
  <c r="U135" i="9"/>
  <c r="V135" i="9"/>
  <c r="U136" i="9"/>
  <c r="V136" i="9"/>
  <c r="U137" i="9"/>
  <c r="V137" i="9"/>
  <c r="U138" i="9"/>
  <c r="V138" i="9"/>
  <c r="U139" i="9"/>
  <c r="V139" i="9"/>
  <c r="U140" i="9"/>
  <c r="V140" i="9"/>
  <c r="U141" i="9"/>
  <c r="V141" i="9"/>
  <c r="U142" i="9"/>
  <c r="V142" i="9"/>
  <c r="U143" i="9"/>
  <c r="V143" i="9"/>
  <c r="U144" i="9"/>
  <c r="V144" i="9"/>
  <c r="U145" i="9"/>
  <c r="V145" i="9"/>
  <c r="U146" i="9"/>
  <c r="V146" i="9"/>
  <c r="C147" i="9"/>
  <c r="D147" i="9"/>
  <c r="G147" i="9"/>
  <c r="H147" i="9"/>
  <c r="I147" i="9"/>
  <c r="J147" i="9"/>
  <c r="K147" i="9"/>
  <c r="L147" i="9"/>
  <c r="M147" i="9"/>
  <c r="N147" i="9"/>
  <c r="O147" i="9"/>
  <c r="P147" i="9"/>
  <c r="Q147" i="9"/>
  <c r="R147" i="9"/>
  <c r="S147" i="9"/>
  <c r="T147" i="9"/>
  <c r="U122" i="9"/>
  <c r="V122" i="9"/>
  <c r="U123" i="9"/>
  <c r="V123" i="9"/>
  <c r="Y136" i="9"/>
  <c r="Z136" i="9"/>
  <c r="U124" i="9"/>
  <c r="V124" i="9"/>
  <c r="U125" i="9"/>
  <c r="V125" i="9"/>
  <c r="U126" i="9"/>
  <c r="V126" i="9"/>
  <c r="U127" i="9"/>
  <c r="V127" i="9"/>
  <c r="U128" i="9"/>
  <c r="V128" i="9"/>
  <c r="U129" i="9"/>
  <c r="V129" i="9"/>
  <c r="U130" i="9"/>
  <c r="V130" i="9"/>
  <c r="U131" i="9"/>
  <c r="V131" i="9"/>
  <c r="U132" i="9"/>
  <c r="V132" i="9"/>
  <c r="U133" i="9"/>
  <c r="V133" i="9"/>
  <c r="C134" i="9"/>
  <c r="D134" i="9"/>
  <c r="G134" i="9"/>
  <c r="H134" i="9"/>
  <c r="I134" i="9"/>
  <c r="J134" i="9"/>
  <c r="K134" i="9"/>
  <c r="L134" i="9"/>
  <c r="M134" i="9"/>
  <c r="N134" i="9"/>
  <c r="O134" i="9"/>
  <c r="P134" i="9"/>
  <c r="Q134" i="9"/>
  <c r="R134" i="9"/>
  <c r="S134" i="9"/>
  <c r="T134" i="9"/>
  <c r="U109" i="9"/>
  <c r="V109" i="9"/>
  <c r="U110" i="9"/>
  <c r="V110" i="9"/>
  <c r="U111" i="9"/>
  <c r="V111" i="9"/>
  <c r="U112" i="9"/>
  <c r="V112" i="9"/>
  <c r="U113" i="9"/>
  <c r="W126" i="9"/>
  <c r="X126" i="9"/>
  <c r="V113" i="9"/>
  <c r="U114" i="9"/>
  <c r="V114" i="9"/>
  <c r="U115" i="9"/>
  <c r="V115" i="9"/>
  <c r="U116" i="9"/>
  <c r="V116" i="9"/>
  <c r="U117" i="9"/>
  <c r="V117" i="9"/>
  <c r="U118" i="9"/>
  <c r="V118" i="9"/>
  <c r="U119" i="9"/>
  <c r="V119" i="9"/>
  <c r="Y132" i="9"/>
  <c r="Z132" i="9"/>
  <c r="U120" i="9"/>
  <c r="V120" i="9"/>
  <c r="C121" i="9"/>
  <c r="D121" i="9"/>
  <c r="G121" i="9"/>
  <c r="H121" i="9"/>
  <c r="I121" i="9"/>
  <c r="J121" i="9"/>
  <c r="K121" i="9"/>
  <c r="L121" i="9"/>
  <c r="M121" i="9"/>
  <c r="N121" i="9"/>
  <c r="O121" i="9"/>
  <c r="P121" i="9"/>
  <c r="Q121" i="9"/>
  <c r="R121" i="9"/>
  <c r="S121" i="9"/>
  <c r="T121" i="9"/>
  <c r="U96" i="9"/>
  <c r="V96" i="9"/>
  <c r="U97" i="9"/>
  <c r="V97" i="9"/>
  <c r="U98" i="9"/>
  <c r="V98" i="9"/>
  <c r="U99" i="9"/>
  <c r="V99" i="9"/>
  <c r="U100" i="9"/>
  <c r="V100" i="9"/>
  <c r="U101" i="9"/>
  <c r="V101" i="9"/>
  <c r="U102" i="9"/>
  <c r="V102" i="9"/>
  <c r="U103" i="9"/>
  <c r="V103" i="9"/>
  <c r="U104" i="9"/>
  <c r="V104" i="9"/>
  <c r="U105" i="9"/>
  <c r="V105" i="9"/>
  <c r="U106" i="9"/>
  <c r="V106" i="9"/>
  <c r="U107" i="9"/>
  <c r="V107" i="9"/>
  <c r="C108" i="9"/>
  <c r="D108" i="9"/>
  <c r="G108" i="9"/>
  <c r="H108" i="9"/>
  <c r="I108" i="9"/>
  <c r="J108" i="9"/>
  <c r="K108" i="9"/>
  <c r="L108" i="9"/>
  <c r="M108" i="9"/>
  <c r="N108" i="9"/>
  <c r="O108" i="9"/>
  <c r="P108" i="9"/>
  <c r="Q108" i="9"/>
  <c r="R108" i="9"/>
  <c r="S108" i="9"/>
  <c r="T108" i="9"/>
  <c r="T95" i="9"/>
  <c r="S95" i="9"/>
  <c r="R95" i="9"/>
  <c r="Q95" i="9"/>
  <c r="P95" i="9"/>
  <c r="O95" i="9"/>
  <c r="N95" i="9"/>
  <c r="M95" i="9"/>
  <c r="L95" i="9"/>
  <c r="K95" i="9"/>
  <c r="J95" i="9"/>
  <c r="I95" i="9"/>
  <c r="H95" i="9"/>
  <c r="G95" i="9"/>
  <c r="D95" i="9"/>
  <c r="C95" i="9"/>
  <c r="V94" i="9"/>
  <c r="U94" i="9"/>
  <c r="V93" i="9"/>
  <c r="U93" i="9"/>
  <c r="V92" i="9"/>
  <c r="U92" i="9"/>
  <c r="V91" i="9"/>
  <c r="U91" i="9"/>
  <c r="V90" i="9"/>
  <c r="U90" i="9"/>
  <c r="V89" i="9"/>
  <c r="U89" i="9"/>
  <c r="V88" i="9"/>
  <c r="U88" i="9"/>
  <c r="V87" i="9"/>
  <c r="U87" i="9"/>
  <c r="V86" i="9"/>
  <c r="U86" i="9"/>
  <c r="V85" i="9"/>
  <c r="U85" i="9"/>
  <c r="V84" i="9"/>
  <c r="U84" i="9"/>
  <c r="V83" i="9"/>
  <c r="U83" i="9"/>
  <c r="T82" i="9"/>
  <c r="S82" i="9"/>
  <c r="R82" i="9"/>
  <c r="Q82" i="9"/>
  <c r="P82" i="9"/>
  <c r="O82" i="9"/>
  <c r="N82" i="9"/>
  <c r="M82" i="9"/>
  <c r="L82" i="9"/>
  <c r="K82" i="9"/>
  <c r="J82" i="9"/>
  <c r="I82" i="9"/>
  <c r="H82" i="9"/>
  <c r="G82" i="9"/>
  <c r="D82" i="9"/>
  <c r="C82" i="9"/>
  <c r="V81" i="9"/>
  <c r="U81" i="9"/>
  <c r="V80" i="9"/>
  <c r="U80" i="9"/>
  <c r="V79" i="9"/>
  <c r="U79" i="9"/>
  <c r="V78" i="9"/>
  <c r="U78" i="9"/>
  <c r="V77" i="9"/>
  <c r="Y90" i="9"/>
  <c r="Z90" i="9"/>
  <c r="U77" i="9"/>
  <c r="V76" i="9"/>
  <c r="U76" i="9"/>
  <c r="V75" i="9"/>
  <c r="U75" i="9"/>
  <c r="V74" i="9"/>
  <c r="U74" i="9"/>
  <c r="V73" i="9"/>
  <c r="U73" i="9"/>
  <c r="V72" i="9"/>
  <c r="U72" i="9"/>
  <c r="V71" i="9"/>
  <c r="U71" i="9"/>
  <c r="V70" i="9"/>
  <c r="U70" i="9"/>
  <c r="T69" i="9"/>
  <c r="S69" i="9"/>
  <c r="R69" i="9"/>
  <c r="Q69" i="9"/>
  <c r="P69" i="9"/>
  <c r="O69" i="9"/>
  <c r="N69" i="9"/>
  <c r="M69" i="9"/>
  <c r="L69" i="9"/>
  <c r="K69" i="9"/>
  <c r="J69" i="9"/>
  <c r="I69" i="9"/>
  <c r="H69" i="9"/>
  <c r="G69" i="9"/>
  <c r="D69" i="9"/>
  <c r="C69" i="9"/>
  <c r="V68" i="9"/>
  <c r="U68" i="9"/>
  <c r="V67" i="9"/>
  <c r="U67" i="9"/>
  <c r="V66" i="9"/>
  <c r="Y79" i="9"/>
  <c r="Z79" i="9"/>
  <c r="U66" i="9"/>
  <c r="V65" i="9"/>
  <c r="U65" i="9"/>
  <c r="V64" i="9"/>
  <c r="U64" i="9"/>
  <c r="V63" i="9"/>
  <c r="U63" i="9"/>
  <c r="W76" i="9"/>
  <c r="X76" i="9"/>
  <c r="V62" i="9"/>
  <c r="U62" i="9"/>
  <c r="V61" i="9"/>
  <c r="U61" i="9"/>
  <c r="V60" i="9"/>
  <c r="U60" i="9"/>
  <c r="V59" i="9"/>
  <c r="U59" i="9"/>
  <c r="V58" i="9"/>
  <c r="U58" i="9"/>
  <c r="V57" i="9"/>
  <c r="U57" i="9"/>
  <c r="T56" i="9"/>
  <c r="S56" i="9"/>
  <c r="R56" i="9"/>
  <c r="Q56" i="9"/>
  <c r="P56" i="9"/>
  <c r="O56" i="9"/>
  <c r="N56" i="9"/>
  <c r="M56" i="9"/>
  <c r="L56" i="9"/>
  <c r="K56" i="9"/>
  <c r="J56" i="9"/>
  <c r="I56" i="9"/>
  <c r="H56" i="9"/>
  <c r="G56" i="9"/>
  <c r="D56" i="9"/>
  <c r="C56" i="9"/>
  <c r="V55" i="9"/>
  <c r="U55" i="9"/>
  <c r="V54" i="9"/>
  <c r="U54" i="9"/>
  <c r="V53" i="9"/>
  <c r="U53" i="9"/>
  <c r="V52" i="9"/>
  <c r="U52" i="9"/>
  <c r="V51" i="9"/>
  <c r="U51" i="9"/>
  <c r="V50" i="9"/>
  <c r="U50" i="9"/>
  <c r="V49" i="9"/>
  <c r="U49" i="9"/>
  <c r="V48" i="9"/>
  <c r="U48" i="9"/>
  <c r="V47" i="9"/>
  <c r="U47" i="9"/>
  <c r="V46" i="9"/>
  <c r="U46" i="9"/>
  <c r="V45" i="9"/>
  <c r="U45" i="9"/>
  <c r="V44" i="9"/>
  <c r="U44" i="9"/>
  <c r="T43" i="9"/>
  <c r="S43" i="9"/>
  <c r="R43" i="9"/>
  <c r="Q43" i="9"/>
  <c r="P43" i="9"/>
  <c r="O43" i="9"/>
  <c r="N43" i="9"/>
  <c r="M43" i="9"/>
  <c r="L43" i="9"/>
  <c r="K43" i="9"/>
  <c r="J43" i="9"/>
  <c r="I43" i="9"/>
  <c r="H43" i="9"/>
  <c r="G43" i="9"/>
  <c r="D43" i="9"/>
  <c r="C43" i="9"/>
  <c r="V42" i="9"/>
  <c r="U42" i="9"/>
  <c r="V41" i="9"/>
  <c r="U41" i="9"/>
  <c r="V40" i="9"/>
  <c r="U40" i="9"/>
  <c r="V39" i="9"/>
  <c r="U39" i="9"/>
  <c r="V38" i="9"/>
  <c r="U38" i="9"/>
  <c r="V37" i="9"/>
  <c r="U37" i="9"/>
  <c r="V36" i="9"/>
  <c r="U36" i="9"/>
  <c r="V35" i="9"/>
  <c r="U35" i="9"/>
  <c r="V34" i="9"/>
  <c r="U34" i="9"/>
  <c r="V33" i="9"/>
  <c r="U33" i="9"/>
  <c r="V32" i="9"/>
  <c r="U32" i="9"/>
  <c r="V31" i="9"/>
  <c r="U31" i="9"/>
  <c r="T30" i="9"/>
  <c r="S30" i="9"/>
  <c r="R30" i="9"/>
  <c r="Q30" i="9"/>
  <c r="P30" i="9"/>
  <c r="O30" i="9"/>
  <c r="N30" i="9"/>
  <c r="M30" i="9"/>
  <c r="L30" i="9"/>
  <c r="K30" i="9"/>
  <c r="J30" i="9"/>
  <c r="I30" i="9"/>
  <c r="H30" i="9"/>
  <c r="G30" i="9"/>
  <c r="D30" i="9"/>
  <c r="C30" i="9"/>
  <c r="V29" i="9"/>
  <c r="U29" i="9"/>
  <c r="V28" i="9"/>
  <c r="U28" i="9"/>
  <c r="V27" i="9"/>
  <c r="U27" i="9"/>
  <c r="V26" i="9"/>
  <c r="U26" i="9"/>
  <c r="V25" i="9"/>
  <c r="U25" i="9"/>
  <c r="V24" i="9"/>
  <c r="U24" i="9"/>
  <c r="V23" i="9"/>
  <c r="U23" i="9"/>
  <c r="V22" i="9"/>
  <c r="U22" i="9"/>
  <c r="V21" i="9"/>
  <c r="U21" i="9"/>
  <c r="V20" i="9"/>
  <c r="U20" i="9"/>
  <c r="V19" i="9"/>
  <c r="U19" i="9"/>
  <c r="V18" i="9"/>
  <c r="U18" i="9"/>
  <c r="T17" i="9"/>
  <c r="S17" i="9"/>
  <c r="R17" i="9"/>
  <c r="Q17" i="9"/>
  <c r="P17" i="9"/>
  <c r="O17" i="9"/>
  <c r="N17" i="9"/>
  <c r="M17" i="9"/>
  <c r="L17" i="9"/>
  <c r="K17" i="9"/>
  <c r="J17" i="9"/>
  <c r="I17" i="9"/>
  <c r="H17" i="9"/>
  <c r="G17" i="9"/>
  <c r="D17" i="9"/>
  <c r="C17" i="9"/>
  <c r="V16" i="9"/>
  <c r="U16" i="9"/>
  <c r="V15" i="9"/>
  <c r="U15" i="9"/>
  <c r="V14" i="9"/>
  <c r="U14" i="9"/>
  <c r="V13" i="9"/>
  <c r="U13" i="9"/>
  <c r="V12" i="9"/>
  <c r="U12" i="9"/>
  <c r="W25" i="9"/>
  <c r="X25" i="9"/>
  <c r="V11" i="9"/>
  <c r="U11" i="9"/>
  <c r="V10" i="9"/>
  <c r="U10" i="9"/>
  <c r="V9" i="9"/>
  <c r="U9" i="9"/>
  <c r="V8" i="9"/>
  <c r="U8" i="9"/>
  <c r="V7" i="9"/>
  <c r="U7" i="9"/>
  <c r="V6" i="9"/>
  <c r="U6" i="9"/>
  <c r="W19" i="9"/>
  <c r="X19" i="9"/>
  <c r="V5" i="9"/>
  <c r="U5" i="9"/>
  <c r="AD187" i="8"/>
  <c r="AE187" i="8"/>
  <c r="AG200" i="8"/>
  <c r="AH200" i="8"/>
  <c r="AF187" i="8"/>
  <c r="AI200" i="8"/>
  <c r="AJ200" i="8"/>
  <c r="AD188" i="8"/>
  <c r="AE188" i="8"/>
  <c r="AG201" i="8"/>
  <c r="AH201" i="8"/>
  <c r="AD195" i="8"/>
  <c r="AE195" i="8"/>
  <c r="AG208" i="8"/>
  <c r="AH208" i="8"/>
  <c r="AF195" i="8"/>
  <c r="AI208" i="8"/>
  <c r="AJ208" i="8"/>
  <c r="AD196" i="8"/>
  <c r="AE196" i="8"/>
  <c r="AG209" i="8"/>
  <c r="AH209" i="8"/>
  <c r="AF196" i="8"/>
  <c r="AI209" i="8"/>
  <c r="AJ209" i="8"/>
  <c r="AD197" i="8"/>
  <c r="AE197" i="8"/>
  <c r="AG210" i="8"/>
  <c r="AH210" i="8"/>
  <c r="AF197" i="8"/>
  <c r="AI210" i="8"/>
  <c r="AJ210" i="8"/>
  <c r="AD147" i="8"/>
  <c r="AE147" i="8"/>
  <c r="AF147" i="8"/>
  <c r="AD148" i="8"/>
  <c r="AE148" i="8"/>
  <c r="AF148" i="8"/>
  <c r="AD149" i="8"/>
  <c r="AE149" i="8"/>
  <c r="AF149" i="8"/>
  <c r="AD150" i="8"/>
  <c r="AE150" i="8"/>
  <c r="AF150" i="8"/>
  <c r="AD151" i="8"/>
  <c r="AE151" i="8"/>
  <c r="AF151" i="8"/>
  <c r="AD152" i="8"/>
  <c r="AE152" i="8"/>
  <c r="AF152" i="8"/>
  <c r="AD153" i="8"/>
  <c r="AE153" i="8"/>
  <c r="AF153" i="8"/>
  <c r="AD154" i="8"/>
  <c r="AE154" i="8"/>
  <c r="AF154" i="8"/>
  <c r="AD155" i="8"/>
  <c r="AE155" i="8"/>
  <c r="AF155" i="8"/>
  <c r="AD156" i="8"/>
  <c r="AE156" i="8"/>
  <c r="AF156" i="8"/>
  <c r="AD157" i="8"/>
  <c r="AE157" i="8"/>
  <c r="AF157" i="8"/>
  <c r="AD158" i="8"/>
  <c r="AE158" i="8"/>
  <c r="AF158" i="8"/>
  <c r="C159" i="8"/>
  <c r="D159" i="8"/>
  <c r="E159" i="8"/>
  <c r="F159" i="8"/>
  <c r="G159" i="8"/>
  <c r="H159" i="8"/>
  <c r="I159" i="8"/>
  <c r="J159" i="8"/>
  <c r="K159" i="8"/>
  <c r="L159" i="8"/>
  <c r="M159" i="8"/>
  <c r="N159" i="8"/>
  <c r="O159" i="8"/>
  <c r="P159" i="8"/>
  <c r="Q159" i="8"/>
  <c r="R159" i="8"/>
  <c r="S159" i="8"/>
  <c r="T159" i="8"/>
  <c r="U159" i="8"/>
  <c r="V159" i="8"/>
  <c r="W159" i="8"/>
  <c r="X159" i="8"/>
  <c r="Y159" i="8"/>
  <c r="Z159" i="8"/>
  <c r="AA159" i="8"/>
  <c r="AB159" i="8"/>
  <c r="AC159" i="8"/>
  <c r="AD134" i="8"/>
  <c r="AE134" i="8"/>
  <c r="AF134" i="8"/>
  <c r="AI134" i="8"/>
  <c r="AJ134" i="8"/>
  <c r="AD135" i="8"/>
  <c r="AE135" i="8"/>
  <c r="AF135" i="8"/>
  <c r="AD136" i="8"/>
  <c r="AE136" i="8"/>
  <c r="AF136" i="8"/>
  <c r="AD137" i="8"/>
  <c r="AE137" i="8"/>
  <c r="AF137" i="8"/>
  <c r="AD138" i="8"/>
  <c r="AE138" i="8"/>
  <c r="AF138" i="8"/>
  <c r="AD139" i="8"/>
  <c r="AE139" i="8"/>
  <c r="AF139" i="8"/>
  <c r="AD140" i="8"/>
  <c r="AE140" i="8"/>
  <c r="AF140" i="8"/>
  <c r="AD141" i="8"/>
  <c r="AE141" i="8"/>
  <c r="AF141" i="8"/>
  <c r="AI154" i="8"/>
  <c r="AJ154" i="8"/>
  <c r="AD142" i="8"/>
  <c r="AE142" i="8"/>
  <c r="AF142" i="8"/>
  <c r="AD143" i="8"/>
  <c r="AE143" i="8"/>
  <c r="AF143" i="8"/>
  <c r="AD144" i="8"/>
  <c r="AE144" i="8"/>
  <c r="AF144" i="8"/>
  <c r="AD145" i="8"/>
  <c r="AE145" i="8"/>
  <c r="AF145" i="8"/>
  <c r="C146" i="8"/>
  <c r="D146" i="8"/>
  <c r="E146" i="8"/>
  <c r="I146" i="8"/>
  <c r="J146" i="8"/>
  <c r="K146" i="8"/>
  <c r="L146" i="8"/>
  <c r="M146" i="8"/>
  <c r="N146" i="8"/>
  <c r="O146" i="8"/>
  <c r="P146" i="8"/>
  <c r="Q146" i="8"/>
  <c r="R146" i="8"/>
  <c r="S146" i="8"/>
  <c r="T146" i="8"/>
  <c r="U146" i="8"/>
  <c r="V146" i="8"/>
  <c r="W146" i="8"/>
  <c r="X146" i="8"/>
  <c r="Y146" i="8"/>
  <c r="Z146" i="8"/>
  <c r="AA146" i="8"/>
  <c r="AB146" i="8"/>
  <c r="AC146" i="8"/>
  <c r="AD122" i="8"/>
  <c r="AE122" i="8"/>
  <c r="AF122" i="8"/>
  <c r="AD123" i="8"/>
  <c r="AE123" i="8"/>
  <c r="AF123" i="8"/>
  <c r="AD124" i="8"/>
  <c r="AE124" i="8"/>
  <c r="AF124" i="8"/>
  <c r="AD125" i="8"/>
  <c r="AE125" i="8"/>
  <c r="AF125" i="8"/>
  <c r="AD126" i="8"/>
  <c r="AE126" i="8"/>
  <c r="AF126" i="8"/>
  <c r="AD127" i="8"/>
  <c r="AE127" i="8"/>
  <c r="AF127" i="8"/>
  <c r="AD128" i="8"/>
  <c r="AE128" i="8"/>
  <c r="AF128" i="8"/>
  <c r="AD129" i="8"/>
  <c r="AE129" i="8"/>
  <c r="AF129" i="8"/>
  <c r="AD130" i="8"/>
  <c r="AE130" i="8"/>
  <c r="AF130" i="8"/>
  <c r="AD131" i="8"/>
  <c r="AE131" i="8"/>
  <c r="AF131" i="8"/>
  <c r="AD132" i="8"/>
  <c r="AE132" i="8"/>
  <c r="AF132" i="8"/>
  <c r="C133" i="8"/>
  <c r="D133" i="8"/>
  <c r="E133" i="8"/>
  <c r="I133" i="8"/>
  <c r="J133" i="8"/>
  <c r="K133" i="8"/>
  <c r="L133" i="8"/>
  <c r="M133" i="8"/>
  <c r="N133" i="8"/>
  <c r="O133" i="8"/>
  <c r="P133" i="8"/>
  <c r="Q133" i="8"/>
  <c r="R133" i="8"/>
  <c r="S133" i="8"/>
  <c r="T133" i="8"/>
  <c r="U133" i="8"/>
  <c r="V133" i="8"/>
  <c r="W133" i="8"/>
  <c r="X133" i="8"/>
  <c r="Y133" i="8"/>
  <c r="Z133" i="8"/>
  <c r="AA133" i="8"/>
  <c r="AB133" i="8"/>
  <c r="AC133" i="8"/>
  <c r="AD108" i="8"/>
  <c r="AE108" i="8"/>
  <c r="AG121" i="8"/>
  <c r="AH121" i="8"/>
  <c r="AF108" i="8"/>
  <c r="AI121" i="8"/>
  <c r="AK121" i="8"/>
  <c r="AD109" i="8"/>
  <c r="AE109" i="8"/>
  <c r="AF109" i="8"/>
  <c r="AD110" i="8"/>
  <c r="AE110" i="8"/>
  <c r="AF110" i="8"/>
  <c r="AD111" i="8"/>
  <c r="AE111" i="8"/>
  <c r="AF111" i="8"/>
  <c r="AD112" i="8"/>
  <c r="AE112" i="8"/>
  <c r="AF112" i="8"/>
  <c r="AD113" i="8"/>
  <c r="AE113" i="8"/>
  <c r="AF113" i="8"/>
  <c r="AD114" i="8"/>
  <c r="AE114" i="8"/>
  <c r="AF114" i="8"/>
  <c r="AD115" i="8"/>
  <c r="AE115" i="8"/>
  <c r="AF115" i="8"/>
  <c r="AD116" i="8"/>
  <c r="AE116" i="8"/>
  <c r="AF116" i="8"/>
  <c r="AD117" i="8"/>
  <c r="AE117" i="8"/>
  <c r="AF117" i="8"/>
  <c r="AD118" i="8"/>
  <c r="AE118" i="8"/>
  <c r="AF118" i="8"/>
  <c r="AD119" i="8"/>
  <c r="AE119" i="8"/>
  <c r="AF119" i="8"/>
  <c r="C120" i="8"/>
  <c r="D120" i="8"/>
  <c r="E120" i="8"/>
  <c r="I120" i="8"/>
  <c r="J120" i="8"/>
  <c r="K120" i="8"/>
  <c r="L120" i="8"/>
  <c r="M120" i="8"/>
  <c r="N120" i="8"/>
  <c r="O120" i="8"/>
  <c r="P120" i="8"/>
  <c r="Q120" i="8"/>
  <c r="R120" i="8"/>
  <c r="S120" i="8"/>
  <c r="T120" i="8"/>
  <c r="U120" i="8"/>
  <c r="V120" i="8"/>
  <c r="W120" i="8"/>
  <c r="X120" i="8"/>
  <c r="Y120" i="8"/>
  <c r="Z120" i="8"/>
  <c r="AA120" i="8"/>
  <c r="AB120" i="8"/>
  <c r="AC120" i="8"/>
  <c r="AD95" i="8"/>
  <c r="AE95" i="8"/>
  <c r="AF95" i="8"/>
  <c r="AD96" i="8"/>
  <c r="AE96" i="8"/>
  <c r="AF96" i="8"/>
  <c r="AD97" i="8"/>
  <c r="AE97" i="8"/>
  <c r="AF97" i="8"/>
  <c r="AD98" i="8"/>
  <c r="AE98" i="8"/>
  <c r="AF98" i="8"/>
  <c r="AD99" i="8"/>
  <c r="AE99" i="8"/>
  <c r="AF99" i="8"/>
  <c r="AD100" i="8"/>
  <c r="AE100" i="8"/>
  <c r="AF100" i="8"/>
  <c r="AD101" i="8"/>
  <c r="AE101" i="8"/>
  <c r="AF101" i="8"/>
  <c r="AD102" i="8"/>
  <c r="AE102" i="8"/>
  <c r="AF102" i="8"/>
  <c r="AD103" i="8"/>
  <c r="AE103" i="8"/>
  <c r="AF103" i="8"/>
  <c r="AD104" i="8"/>
  <c r="AE104" i="8"/>
  <c r="AF104" i="8"/>
  <c r="AD105" i="8"/>
  <c r="AE105" i="8"/>
  <c r="AF105" i="8"/>
  <c r="AD106" i="8"/>
  <c r="AE106" i="8"/>
  <c r="AF106" i="8"/>
  <c r="C107" i="8"/>
  <c r="D107" i="8"/>
  <c r="E107" i="8"/>
  <c r="I107" i="8"/>
  <c r="J107" i="8"/>
  <c r="K107" i="8"/>
  <c r="L107" i="8"/>
  <c r="M107" i="8"/>
  <c r="N107" i="8"/>
  <c r="O107" i="8"/>
  <c r="P107" i="8"/>
  <c r="Q107" i="8"/>
  <c r="R107" i="8"/>
  <c r="S107" i="8"/>
  <c r="T107" i="8"/>
  <c r="U107" i="8"/>
  <c r="V107" i="8"/>
  <c r="W107" i="8"/>
  <c r="X107" i="8"/>
  <c r="Y107" i="8"/>
  <c r="Z107" i="8"/>
  <c r="AA107" i="8"/>
  <c r="AB107" i="8"/>
  <c r="AC107" i="8"/>
  <c r="AC94" i="8"/>
  <c r="AB94" i="8"/>
  <c r="AA94" i="8"/>
  <c r="Z94" i="8"/>
  <c r="Y94" i="8"/>
  <c r="X94" i="8"/>
  <c r="W94" i="8"/>
  <c r="V94" i="8"/>
  <c r="U94" i="8"/>
  <c r="T94" i="8"/>
  <c r="S94" i="8"/>
  <c r="R94" i="8"/>
  <c r="Q94" i="8"/>
  <c r="P94" i="8"/>
  <c r="O94" i="8"/>
  <c r="N94" i="8"/>
  <c r="M94" i="8"/>
  <c r="L94" i="8"/>
  <c r="K94" i="8"/>
  <c r="J94" i="8"/>
  <c r="I94" i="8"/>
  <c r="E94" i="8"/>
  <c r="D94" i="8"/>
  <c r="C94" i="8"/>
  <c r="AF93" i="8"/>
  <c r="AE93" i="8"/>
  <c r="AD93" i="8"/>
  <c r="AF92" i="8"/>
  <c r="AE92" i="8"/>
  <c r="AD92" i="8"/>
  <c r="AF91" i="8"/>
  <c r="AE91" i="8"/>
  <c r="AD91" i="8"/>
  <c r="AF90" i="8"/>
  <c r="AE90" i="8"/>
  <c r="AD90" i="8"/>
  <c r="AF89" i="8"/>
  <c r="AE89" i="8"/>
  <c r="AD89" i="8"/>
  <c r="AF88" i="8"/>
  <c r="AE88" i="8"/>
  <c r="AD88" i="8"/>
  <c r="AF87" i="8"/>
  <c r="AE87" i="8"/>
  <c r="AD87" i="8"/>
  <c r="AF86" i="8"/>
  <c r="AE86" i="8"/>
  <c r="AD86" i="8"/>
  <c r="AF85" i="8"/>
  <c r="AE85" i="8"/>
  <c r="AD85" i="8"/>
  <c r="AF84" i="8"/>
  <c r="AE84" i="8"/>
  <c r="AD84" i="8"/>
  <c r="AF83" i="8"/>
  <c r="AE83" i="8"/>
  <c r="AD83" i="8"/>
  <c r="AF82" i="8"/>
  <c r="AE82" i="8"/>
  <c r="AD82" i="8"/>
  <c r="AC81" i="8"/>
  <c r="AB81" i="8"/>
  <c r="AA81" i="8"/>
  <c r="Z81" i="8"/>
  <c r="Y81" i="8"/>
  <c r="X81" i="8"/>
  <c r="W81" i="8"/>
  <c r="V81" i="8"/>
  <c r="U81" i="8"/>
  <c r="T81" i="8"/>
  <c r="S81" i="8"/>
  <c r="R81" i="8"/>
  <c r="Q81" i="8"/>
  <c r="P81" i="8"/>
  <c r="O81" i="8"/>
  <c r="N81" i="8"/>
  <c r="M81" i="8"/>
  <c r="L81" i="8"/>
  <c r="K81" i="8"/>
  <c r="J81" i="8"/>
  <c r="I81" i="8"/>
  <c r="E81" i="8"/>
  <c r="D81" i="8"/>
  <c r="C81" i="8"/>
  <c r="AF80" i="8"/>
  <c r="AE80" i="8"/>
  <c r="AD80" i="8"/>
  <c r="AF79" i="8"/>
  <c r="AE79" i="8"/>
  <c r="AD79" i="8"/>
  <c r="AF78" i="8"/>
  <c r="AE78" i="8"/>
  <c r="AD78" i="8"/>
  <c r="AF77" i="8"/>
  <c r="AE77" i="8"/>
  <c r="AD77" i="8"/>
  <c r="AF76" i="8"/>
  <c r="AE76" i="8"/>
  <c r="AD76" i="8"/>
  <c r="AF75" i="8"/>
  <c r="AE75" i="8"/>
  <c r="AD75" i="8"/>
  <c r="AF74" i="8"/>
  <c r="AE74" i="8"/>
  <c r="AD74" i="8"/>
  <c r="AF73" i="8"/>
  <c r="AE73" i="8"/>
  <c r="AD73" i="8"/>
  <c r="AF72" i="8"/>
  <c r="AE72" i="8"/>
  <c r="AD72" i="8"/>
  <c r="AF71" i="8"/>
  <c r="AE71" i="8"/>
  <c r="AD71" i="8"/>
  <c r="AF70" i="8"/>
  <c r="AE70" i="8"/>
  <c r="AD70" i="8"/>
  <c r="AF69" i="8"/>
  <c r="AE69" i="8"/>
  <c r="AD69" i="8"/>
  <c r="AC68" i="8"/>
  <c r="AB68" i="8"/>
  <c r="AA68" i="8"/>
  <c r="Z68" i="8"/>
  <c r="Y68" i="8"/>
  <c r="X68" i="8"/>
  <c r="W68" i="8"/>
  <c r="V68" i="8"/>
  <c r="U68" i="8"/>
  <c r="T68" i="8"/>
  <c r="S68" i="8"/>
  <c r="R68" i="8"/>
  <c r="Q68" i="8"/>
  <c r="P68" i="8"/>
  <c r="O68" i="8"/>
  <c r="N68" i="8"/>
  <c r="M68" i="8"/>
  <c r="L68" i="8"/>
  <c r="K68" i="8"/>
  <c r="J68" i="8"/>
  <c r="I68" i="8"/>
  <c r="E68" i="8"/>
  <c r="D68" i="8"/>
  <c r="C68" i="8"/>
  <c r="AF67" i="8"/>
  <c r="AE67" i="8"/>
  <c r="AD67" i="8"/>
  <c r="AF66" i="8"/>
  <c r="AE66" i="8"/>
  <c r="AD66" i="8"/>
  <c r="AF65" i="8"/>
  <c r="AE65" i="8"/>
  <c r="AD65" i="8"/>
  <c r="AF64" i="8"/>
  <c r="AE64" i="8"/>
  <c r="AD64" i="8"/>
  <c r="AF63" i="8"/>
  <c r="AE63" i="8"/>
  <c r="AD63" i="8"/>
  <c r="AF62" i="8"/>
  <c r="AE62" i="8"/>
  <c r="AD62" i="8"/>
  <c r="AF61" i="8"/>
  <c r="AE61" i="8"/>
  <c r="AD61" i="8"/>
  <c r="AF60" i="8"/>
  <c r="AE60" i="8"/>
  <c r="AD60" i="8"/>
  <c r="AF59" i="8"/>
  <c r="AE59" i="8"/>
  <c r="AD59" i="8"/>
  <c r="AF58" i="8"/>
  <c r="AE58" i="8"/>
  <c r="AD58" i="8"/>
  <c r="AF57" i="8"/>
  <c r="AE57" i="8"/>
  <c r="AD57" i="8"/>
  <c r="AF56" i="8"/>
  <c r="AE56" i="8"/>
  <c r="AD56" i="8"/>
  <c r="AC55" i="8"/>
  <c r="AB55" i="8"/>
  <c r="AA55" i="8"/>
  <c r="Z55" i="8"/>
  <c r="Y55" i="8"/>
  <c r="X55" i="8"/>
  <c r="W55" i="8"/>
  <c r="V55" i="8"/>
  <c r="U55" i="8"/>
  <c r="T55" i="8"/>
  <c r="S55" i="8"/>
  <c r="R55" i="8"/>
  <c r="Q55" i="8"/>
  <c r="P55" i="8"/>
  <c r="O55" i="8"/>
  <c r="N55" i="8"/>
  <c r="M55" i="8"/>
  <c r="L55" i="8"/>
  <c r="K55" i="8"/>
  <c r="J55" i="8"/>
  <c r="E55" i="8"/>
  <c r="D55" i="8"/>
  <c r="C55" i="8"/>
  <c r="AF54" i="8"/>
  <c r="AE54" i="8"/>
  <c r="AD54" i="8"/>
  <c r="AF53" i="8"/>
  <c r="AE53" i="8"/>
  <c r="AD53" i="8"/>
  <c r="AF52" i="8"/>
  <c r="AE52" i="8"/>
  <c r="AD52" i="8"/>
  <c r="AF51" i="8"/>
  <c r="AE51" i="8"/>
  <c r="AD51" i="8"/>
  <c r="AF50" i="8"/>
  <c r="AE50" i="8"/>
  <c r="AD50" i="8"/>
  <c r="AF49" i="8"/>
  <c r="AE49" i="8"/>
  <c r="AD49" i="8"/>
  <c r="AF48" i="8"/>
  <c r="AE48" i="8"/>
  <c r="AD48" i="8"/>
  <c r="AF47" i="8"/>
  <c r="AE47" i="8"/>
  <c r="AD47" i="8"/>
  <c r="AF46" i="8"/>
  <c r="AE46" i="8"/>
  <c r="AD46" i="8"/>
  <c r="AF45" i="8"/>
  <c r="AE45" i="8"/>
  <c r="AD45" i="8"/>
  <c r="AF44" i="8"/>
  <c r="AI44" i="8"/>
  <c r="AJ44" i="8"/>
  <c r="AE44" i="8"/>
  <c r="AD44" i="8"/>
  <c r="AF43" i="8"/>
  <c r="AI43" i="8"/>
  <c r="AJ43" i="8"/>
  <c r="AE43" i="8"/>
  <c r="AD43" i="8"/>
  <c r="AC42" i="8"/>
  <c r="AB42" i="8"/>
  <c r="AA42" i="8"/>
  <c r="Z42" i="8"/>
  <c r="Y42" i="8"/>
  <c r="X42" i="8"/>
  <c r="W42" i="8"/>
  <c r="V42" i="8"/>
  <c r="U42" i="8"/>
  <c r="T42" i="8"/>
  <c r="S42" i="8"/>
  <c r="R42" i="8"/>
  <c r="Q42" i="8"/>
  <c r="P42" i="8"/>
  <c r="O42" i="8"/>
  <c r="N42" i="8"/>
  <c r="M42" i="8"/>
  <c r="L42" i="8"/>
  <c r="K42" i="8"/>
  <c r="J42" i="8"/>
  <c r="I42" i="8"/>
  <c r="E42" i="8"/>
  <c r="D42" i="8"/>
  <c r="C42" i="8"/>
  <c r="AF41" i="8"/>
  <c r="AE41" i="8"/>
  <c r="AD41" i="8"/>
  <c r="AF40" i="8"/>
  <c r="AE40" i="8"/>
  <c r="AD40" i="8"/>
  <c r="AF39" i="8"/>
  <c r="AE39" i="8"/>
  <c r="AD39" i="8"/>
  <c r="AF38" i="8"/>
  <c r="AE38" i="8"/>
  <c r="AD38" i="8"/>
  <c r="AF37" i="8"/>
  <c r="AE37" i="8"/>
  <c r="AD37" i="8"/>
  <c r="AF36" i="8"/>
  <c r="AE36" i="8"/>
  <c r="AD36" i="8"/>
  <c r="AF35" i="8"/>
  <c r="AE35" i="8"/>
  <c r="AD35" i="8"/>
  <c r="AF34" i="8"/>
  <c r="AI47" i="8"/>
  <c r="AJ47" i="8"/>
  <c r="AE34" i="8"/>
  <c r="AD34" i="8"/>
  <c r="AF33" i="8"/>
  <c r="AE33" i="8"/>
  <c r="AD33" i="8"/>
  <c r="AF32" i="8"/>
  <c r="AE32" i="8"/>
  <c r="AD32" i="8"/>
  <c r="AF31" i="8"/>
  <c r="AE31" i="8"/>
  <c r="AD31" i="8"/>
  <c r="AF30" i="8"/>
  <c r="AE30" i="8"/>
  <c r="AD30" i="8"/>
  <c r="AC29" i="8"/>
  <c r="AB29" i="8"/>
  <c r="AA29" i="8"/>
  <c r="Z29" i="8"/>
  <c r="Y29" i="8"/>
  <c r="X29" i="8"/>
  <c r="W29" i="8"/>
  <c r="V29" i="8"/>
  <c r="U29" i="8"/>
  <c r="T29" i="8"/>
  <c r="S29" i="8"/>
  <c r="R29" i="8"/>
  <c r="Q29" i="8"/>
  <c r="P29" i="8"/>
  <c r="O29" i="8"/>
  <c r="N29" i="8"/>
  <c r="M29" i="8"/>
  <c r="L29" i="8"/>
  <c r="K29" i="8"/>
  <c r="J29" i="8"/>
  <c r="I29" i="8"/>
  <c r="E29" i="8"/>
  <c r="D29" i="8"/>
  <c r="C29" i="8"/>
  <c r="AF28" i="8"/>
  <c r="AE28" i="8"/>
  <c r="AD28" i="8"/>
  <c r="AF27" i="8"/>
  <c r="AE27" i="8"/>
  <c r="AD27" i="8"/>
  <c r="AF26" i="8"/>
  <c r="AE26" i="8"/>
  <c r="AD26" i="8"/>
  <c r="AF25" i="8"/>
  <c r="AI38" i="8"/>
  <c r="AJ38" i="8"/>
  <c r="AE25" i="8"/>
  <c r="AD25" i="8"/>
  <c r="AF24" i="8"/>
  <c r="AE24" i="8"/>
  <c r="AD24" i="8"/>
  <c r="AF23" i="8"/>
  <c r="AE23" i="8"/>
  <c r="AD23" i="8"/>
  <c r="AF22" i="8"/>
  <c r="AE22" i="8"/>
  <c r="AD22" i="8"/>
  <c r="AF21" i="8"/>
  <c r="AE21" i="8"/>
  <c r="AD21" i="8"/>
  <c r="AF20" i="8"/>
  <c r="AE20" i="8"/>
  <c r="AD20" i="8"/>
  <c r="AF19" i="8"/>
  <c r="AE19" i="8"/>
  <c r="AD19" i="8"/>
  <c r="AF18" i="8"/>
  <c r="AE18" i="8"/>
  <c r="AD18" i="8"/>
  <c r="AF17" i="8"/>
  <c r="AE17" i="8"/>
  <c r="AD17" i="8"/>
  <c r="AC16" i="8"/>
  <c r="AB16" i="8"/>
  <c r="AA16" i="8"/>
  <c r="Z16" i="8"/>
  <c r="Y16" i="8"/>
  <c r="X16" i="8"/>
  <c r="W16" i="8"/>
  <c r="V16" i="8"/>
  <c r="U16" i="8"/>
  <c r="T16" i="8"/>
  <c r="S16" i="8"/>
  <c r="R16" i="8"/>
  <c r="Q16" i="8"/>
  <c r="P16" i="8"/>
  <c r="O16" i="8"/>
  <c r="N16" i="8"/>
  <c r="M16" i="8"/>
  <c r="L16" i="8"/>
  <c r="K16" i="8"/>
  <c r="J16" i="8"/>
  <c r="I16" i="8"/>
  <c r="E16" i="8"/>
  <c r="D16" i="8"/>
  <c r="C16" i="8"/>
  <c r="AF15" i="8"/>
  <c r="AE15" i="8"/>
  <c r="AD15" i="8"/>
  <c r="AF14" i="8"/>
  <c r="AE14" i="8"/>
  <c r="AD14" i="8"/>
  <c r="AF13" i="8"/>
  <c r="AE13" i="8"/>
  <c r="AD13" i="8"/>
  <c r="AF12" i="8"/>
  <c r="AE12" i="8"/>
  <c r="AD12" i="8"/>
  <c r="AF11" i="8"/>
  <c r="AE11" i="8"/>
  <c r="AD11" i="8"/>
  <c r="AF10" i="8"/>
  <c r="AE10" i="8"/>
  <c r="AD10" i="8"/>
  <c r="AF9" i="8"/>
  <c r="AE9" i="8"/>
  <c r="AD9" i="8"/>
  <c r="AF8" i="8"/>
  <c r="AE8" i="8"/>
  <c r="AD8" i="8"/>
  <c r="AF7" i="8"/>
  <c r="AE7" i="8"/>
  <c r="AD7" i="8"/>
  <c r="AF6" i="8"/>
  <c r="AE6" i="8"/>
  <c r="AD6" i="8"/>
  <c r="AF5" i="8"/>
  <c r="AE5" i="8"/>
  <c r="AD5" i="8"/>
  <c r="AF4" i="8"/>
  <c r="AE4" i="8"/>
  <c r="AD4" i="8"/>
  <c r="W200" i="7"/>
  <c r="X200" i="7"/>
  <c r="Y200" i="7"/>
  <c r="Z200" i="7"/>
  <c r="W206" i="7"/>
  <c r="X206" i="7"/>
  <c r="V193" i="7"/>
  <c r="Y206" i="7"/>
  <c r="Z206" i="7"/>
  <c r="W208" i="7"/>
  <c r="X208" i="7"/>
  <c r="W209" i="7"/>
  <c r="X209" i="7"/>
  <c r="V196" i="7"/>
  <c r="Y209" i="7"/>
  <c r="Z209" i="7"/>
  <c r="W210" i="7"/>
  <c r="X210" i="7"/>
  <c r="V197" i="7"/>
  <c r="Y210" i="7"/>
  <c r="Z210" i="7"/>
  <c r="U147" i="7"/>
  <c r="W147" i="7"/>
  <c r="X147" i="7"/>
  <c r="V147" i="7"/>
  <c r="U148" i="7"/>
  <c r="V148" i="7"/>
  <c r="Y148" i="7"/>
  <c r="Z148" i="7"/>
  <c r="U149" i="7"/>
  <c r="V149" i="7"/>
  <c r="U150" i="7"/>
  <c r="V150" i="7"/>
  <c r="Y150" i="7"/>
  <c r="Z150" i="7"/>
  <c r="U151" i="7"/>
  <c r="V151" i="7"/>
  <c r="U152" i="7"/>
  <c r="V152" i="7"/>
  <c r="U153" i="7"/>
  <c r="W153" i="7"/>
  <c r="X153" i="7"/>
  <c r="V153" i="7"/>
  <c r="U154" i="7"/>
  <c r="V154" i="7"/>
  <c r="U155" i="7"/>
  <c r="V155" i="7"/>
  <c r="U156" i="7"/>
  <c r="V156" i="7"/>
  <c r="Y156" i="7"/>
  <c r="Z156" i="7"/>
  <c r="U157" i="7"/>
  <c r="V157" i="7"/>
  <c r="U158" i="7"/>
  <c r="V158" i="7"/>
  <c r="C159" i="7"/>
  <c r="D159" i="7"/>
  <c r="E159" i="7"/>
  <c r="F159" i="7"/>
  <c r="G159" i="7"/>
  <c r="H159" i="7"/>
  <c r="I159" i="7"/>
  <c r="J159" i="7"/>
  <c r="K159" i="7"/>
  <c r="L159" i="7"/>
  <c r="M159" i="7"/>
  <c r="N159" i="7"/>
  <c r="O159" i="7"/>
  <c r="P159" i="7"/>
  <c r="Q159" i="7"/>
  <c r="R159" i="7"/>
  <c r="S159" i="7"/>
  <c r="T159" i="7"/>
  <c r="U134" i="7"/>
  <c r="V134" i="7"/>
  <c r="U135" i="7"/>
  <c r="V135" i="7"/>
  <c r="Y135" i="7"/>
  <c r="Z135" i="7"/>
  <c r="U136" i="7"/>
  <c r="V136" i="7"/>
  <c r="U137" i="7"/>
  <c r="V137" i="7"/>
  <c r="U138" i="7"/>
  <c r="V138" i="7"/>
  <c r="U139" i="7"/>
  <c r="V139" i="7"/>
  <c r="Y139" i="7"/>
  <c r="Z139" i="7"/>
  <c r="U140" i="7"/>
  <c r="V140" i="7"/>
  <c r="W140" i="7"/>
  <c r="X140" i="7"/>
  <c r="U141" i="7"/>
  <c r="V141" i="7"/>
  <c r="U142" i="7"/>
  <c r="V142" i="7"/>
  <c r="U143" i="7"/>
  <c r="V143" i="7"/>
  <c r="U144" i="7"/>
  <c r="V144" i="7"/>
  <c r="U145" i="7"/>
  <c r="V145" i="7"/>
  <c r="C146" i="7"/>
  <c r="D146" i="7"/>
  <c r="G146" i="7"/>
  <c r="H146" i="7"/>
  <c r="I146" i="7"/>
  <c r="J146" i="7"/>
  <c r="K146" i="7"/>
  <c r="L146" i="7"/>
  <c r="M146" i="7"/>
  <c r="N146" i="7"/>
  <c r="O146" i="7"/>
  <c r="P146" i="7"/>
  <c r="Q146" i="7"/>
  <c r="R146" i="7"/>
  <c r="S146" i="7"/>
  <c r="T146" i="7"/>
  <c r="U121" i="7"/>
  <c r="V121" i="7"/>
  <c r="U122" i="7"/>
  <c r="V122" i="7"/>
  <c r="U123" i="7"/>
  <c r="V123" i="7"/>
  <c r="U124" i="7"/>
  <c r="V124" i="7"/>
  <c r="U125" i="7"/>
  <c r="W138" i="7"/>
  <c r="X138" i="7"/>
  <c r="V125" i="7"/>
  <c r="U126" i="7"/>
  <c r="V126" i="7"/>
  <c r="U127" i="7"/>
  <c r="V127" i="7"/>
  <c r="Y140" i="7"/>
  <c r="Z140" i="7"/>
  <c r="U128" i="7"/>
  <c r="V128" i="7"/>
  <c r="Y141" i="7"/>
  <c r="Z141" i="7"/>
  <c r="U129" i="7"/>
  <c r="V129" i="7"/>
  <c r="U130" i="7"/>
  <c r="V130" i="7"/>
  <c r="U131" i="7"/>
  <c r="V131" i="7"/>
  <c r="U132" i="7"/>
  <c r="V132" i="7"/>
  <c r="C133" i="7"/>
  <c r="D133" i="7"/>
  <c r="G133" i="7"/>
  <c r="H133" i="7"/>
  <c r="I133" i="7"/>
  <c r="J133" i="7"/>
  <c r="K133" i="7"/>
  <c r="L133" i="7"/>
  <c r="M133" i="7"/>
  <c r="N133" i="7"/>
  <c r="O133" i="7"/>
  <c r="P133" i="7"/>
  <c r="Q133" i="7"/>
  <c r="R133" i="7"/>
  <c r="S133" i="7"/>
  <c r="T133" i="7"/>
  <c r="U108" i="7"/>
  <c r="V108" i="7"/>
  <c r="U109" i="7"/>
  <c r="V109" i="7"/>
  <c r="U110" i="7"/>
  <c r="V110" i="7"/>
  <c r="U111" i="7"/>
  <c r="V111" i="7"/>
  <c r="U112" i="7"/>
  <c r="V112" i="7"/>
  <c r="U113" i="7"/>
  <c r="W113" i="7"/>
  <c r="X113" i="7"/>
  <c r="V113" i="7"/>
  <c r="U114" i="7"/>
  <c r="W127" i="7"/>
  <c r="X127" i="7"/>
  <c r="V114" i="7"/>
  <c r="U115" i="7"/>
  <c r="V115" i="7"/>
  <c r="U116" i="7"/>
  <c r="V116" i="7"/>
  <c r="U117" i="7"/>
  <c r="W117" i="7"/>
  <c r="X117" i="7"/>
  <c r="V117" i="7"/>
  <c r="U118" i="7"/>
  <c r="V118" i="7"/>
  <c r="U119" i="7"/>
  <c r="V119" i="7"/>
  <c r="C120" i="7"/>
  <c r="D120" i="7"/>
  <c r="G120" i="7"/>
  <c r="H120" i="7"/>
  <c r="I120" i="7"/>
  <c r="J120" i="7"/>
  <c r="K120" i="7"/>
  <c r="L120" i="7"/>
  <c r="L120" i="6"/>
  <c r="M120" i="7"/>
  <c r="N120" i="7"/>
  <c r="O120" i="7"/>
  <c r="P120" i="7"/>
  <c r="Q120" i="7"/>
  <c r="R120" i="7"/>
  <c r="S120" i="7"/>
  <c r="T120" i="7"/>
  <c r="T120" i="6"/>
  <c r="U95" i="7"/>
  <c r="V95" i="7"/>
  <c r="U96" i="7"/>
  <c r="V96" i="7"/>
  <c r="U97" i="7"/>
  <c r="V97" i="7"/>
  <c r="U98" i="7"/>
  <c r="V98" i="7"/>
  <c r="W98" i="7"/>
  <c r="X98" i="7"/>
  <c r="U99" i="7"/>
  <c r="V99" i="7"/>
  <c r="U100" i="7"/>
  <c r="V100" i="7"/>
  <c r="Y113" i="7"/>
  <c r="Z113" i="7"/>
  <c r="U101" i="7"/>
  <c r="W101" i="7"/>
  <c r="X101" i="7"/>
  <c r="V101" i="7"/>
  <c r="U102" i="7"/>
  <c r="V102" i="7"/>
  <c r="U103" i="7"/>
  <c r="V103" i="7"/>
  <c r="U104" i="7"/>
  <c r="V104" i="7"/>
  <c r="U105" i="7"/>
  <c r="V105" i="7"/>
  <c r="U106" i="7"/>
  <c r="V106" i="7"/>
  <c r="C107" i="7"/>
  <c r="D107" i="7"/>
  <c r="G107" i="7"/>
  <c r="G107" i="6"/>
  <c r="H107" i="7"/>
  <c r="I107" i="7"/>
  <c r="J107" i="7"/>
  <c r="K107" i="7"/>
  <c r="L107" i="7"/>
  <c r="M107" i="7"/>
  <c r="N107" i="7"/>
  <c r="O107" i="7"/>
  <c r="O107" i="6"/>
  <c r="P107" i="7"/>
  <c r="Q107" i="7"/>
  <c r="R107" i="7"/>
  <c r="S107" i="7"/>
  <c r="T107" i="7"/>
  <c r="T94" i="7"/>
  <c r="S94" i="7"/>
  <c r="R94" i="7"/>
  <c r="Q94" i="7"/>
  <c r="P94" i="7"/>
  <c r="O94" i="7"/>
  <c r="N94" i="7"/>
  <c r="M94" i="7"/>
  <c r="L94" i="7"/>
  <c r="K94" i="7"/>
  <c r="J94" i="7"/>
  <c r="I94" i="7"/>
  <c r="H94" i="7"/>
  <c r="G94" i="7"/>
  <c r="D94" i="7"/>
  <c r="C94" i="7"/>
  <c r="V93" i="7"/>
  <c r="U93" i="7"/>
  <c r="V92" i="7"/>
  <c r="U92" i="7"/>
  <c r="V91" i="7"/>
  <c r="U91" i="7"/>
  <c r="W104" i="7"/>
  <c r="X104" i="7"/>
  <c r="V90" i="7"/>
  <c r="U90" i="7"/>
  <c r="V89" i="7"/>
  <c r="U89" i="7"/>
  <c r="V88" i="7"/>
  <c r="U88" i="7"/>
  <c r="V87" i="7"/>
  <c r="U87" i="7"/>
  <c r="V86" i="7"/>
  <c r="U86" i="7"/>
  <c r="V85" i="7"/>
  <c r="U85" i="7"/>
  <c r="V84" i="7"/>
  <c r="U84" i="7"/>
  <c r="V83" i="7"/>
  <c r="U83" i="7"/>
  <c r="V82" i="7"/>
  <c r="U82" i="7"/>
  <c r="T81" i="7"/>
  <c r="S81" i="7"/>
  <c r="S81" i="6"/>
  <c r="R81" i="7"/>
  <c r="Q81" i="7"/>
  <c r="P81" i="7"/>
  <c r="O81" i="7"/>
  <c r="N81" i="7"/>
  <c r="M81" i="7"/>
  <c r="L81" i="7"/>
  <c r="K81" i="7"/>
  <c r="J81" i="7"/>
  <c r="I81" i="7"/>
  <c r="H81" i="7"/>
  <c r="G81" i="7"/>
  <c r="D81" i="7"/>
  <c r="C81" i="7"/>
  <c r="V80" i="7"/>
  <c r="U80" i="7"/>
  <c r="V79" i="7"/>
  <c r="U79" i="7"/>
  <c r="V78" i="7"/>
  <c r="U78" i="7"/>
  <c r="V77" i="7"/>
  <c r="U77" i="7"/>
  <c r="V76" i="7"/>
  <c r="U76" i="7"/>
  <c r="V75" i="7"/>
  <c r="U75" i="7"/>
  <c r="W75" i="7"/>
  <c r="X75" i="7"/>
  <c r="V74" i="7"/>
  <c r="U74" i="7"/>
  <c r="W74" i="7"/>
  <c r="X74" i="7"/>
  <c r="V73" i="7"/>
  <c r="U73" i="7"/>
  <c r="V72" i="7"/>
  <c r="Y85" i="7"/>
  <c r="Z85" i="7"/>
  <c r="U72" i="7"/>
  <c r="V71" i="7"/>
  <c r="U71" i="7"/>
  <c r="V70" i="7"/>
  <c r="U70" i="7"/>
  <c r="Y69" i="7"/>
  <c r="V69" i="7"/>
  <c r="U69" i="7"/>
  <c r="W69" i="7"/>
  <c r="T68" i="7"/>
  <c r="S68" i="7"/>
  <c r="R68" i="7"/>
  <c r="Q68" i="7"/>
  <c r="P68" i="7"/>
  <c r="O68" i="7"/>
  <c r="N68" i="7"/>
  <c r="M68" i="7"/>
  <c r="L68" i="7"/>
  <c r="K68" i="7"/>
  <c r="J68" i="7"/>
  <c r="I68" i="7"/>
  <c r="H68" i="7"/>
  <c r="G68" i="7"/>
  <c r="D68" i="7"/>
  <c r="C68" i="7"/>
  <c r="C68" i="6"/>
  <c r="V67" i="7"/>
  <c r="U67" i="7"/>
  <c r="V66" i="7"/>
  <c r="Y66" i="7"/>
  <c r="Z66" i="7"/>
  <c r="U66" i="7"/>
  <c r="V65" i="7"/>
  <c r="U65" i="7"/>
  <c r="V64" i="7"/>
  <c r="U64" i="7"/>
  <c r="V63" i="7"/>
  <c r="U63" i="7"/>
  <c r="V62" i="7"/>
  <c r="U62" i="7"/>
  <c r="W61" i="7"/>
  <c r="X61" i="7"/>
  <c r="V61" i="7"/>
  <c r="V60" i="7"/>
  <c r="U60" i="7"/>
  <c r="V59" i="7"/>
  <c r="U59" i="7"/>
  <c r="V58" i="7"/>
  <c r="U58" i="7"/>
  <c r="V57" i="7"/>
  <c r="Y57" i="7"/>
  <c r="Z57" i="7"/>
  <c r="U57" i="7"/>
  <c r="V56" i="7"/>
  <c r="U56" i="7"/>
  <c r="T55" i="7"/>
  <c r="S55" i="7"/>
  <c r="R55" i="7"/>
  <c r="Q55" i="7"/>
  <c r="P55" i="7"/>
  <c r="O55" i="7"/>
  <c r="N55" i="7"/>
  <c r="M55" i="7"/>
  <c r="L55" i="7"/>
  <c r="K55" i="7"/>
  <c r="J55" i="7"/>
  <c r="I55" i="7"/>
  <c r="H55" i="7"/>
  <c r="H55" i="6"/>
  <c r="G55" i="7"/>
  <c r="D55" i="7"/>
  <c r="C55" i="7"/>
  <c r="V54" i="7"/>
  <c r="U54" i="7"/>
  <c r="V53" i="7"/>
  <c r="U53" i="7"/>
  <c r="V52" i="7"/>
  <c r="U52" i="7"/>
  <c r="V51" i="7"/>
  <c r="U51" i="7"/>
  <c r="W64" i="7"/>
  <c r="X64" i="7"/>
  <c r="V50" i="7"/>
  <c r="U50" i="7"/>
  <c r="W50" i="7"/>
  <c r="X50" i="7"/>
  <c r="V49" i="7"/>
  <c r="U49" i="7"/>
  <c r="W49" i="7"/>
  <c r="X49" i="7"/>
  <c r="V48" i="7"/>
  <c r="U48" i="7"/>
  <c r="V47" i="7"/>
  <c r="U47" i="7"/>
  <c r="V46" i="7"/>
  <c r="Y59" i="7"/>
  <c r="Z59" i="7"/>
  <c r="U46" i="7"/>
  <c r="V45" i="7"/>
  <c r="U45" i="7"/>
  <c r="V44" i="7"/>
  <c r="U44" i="7"/>
  <c r="V43" i="7"/>
  <c r="U43" i="7"/>
  <c r="T42" i="7"/>
  <c r="S42" i="7"/>
  <c r="R42" i="7"/>
  <c r="Q42" i="7"/>
  <c r="P42" i="7"/>
  <c r="O42" i="7"/>
  <c r="N42" i="7"/>
  <c r="M42" i="7"/>
  <c r="L42" i="7"/>
  <c r="K42" i="7"/>
  <c r="J42" i="7"/>
  <c r="I42" i="7"/>
  <c r="H42" i="7"/>
  <c r="G42" i="7"/>
  <c r="D42" i="7"/>
  <c r="C42" i="7"/>
  <c r="V41" i="7"/>
  <c r="Y54" i="7"/>
  <c r="Z54" i="7"/>
  <c r="U41" i="7"/>
  <c r="V40" i="7"/>
  <c r="U40" i="7"/>
  <c r="V39" i="7"/>
  <c r="U39" i="7"/>
  <c r="V38" i="7"/>
  <c r="U38" i="7"/>
  <c r="V37" i="7"/>
  <c r="Y50" i="7"/>
  <c r="Z50" i="7"/>
  <c r="U37" i="7"/>
  <c r="V36" i="7"/>
  <c r="U36" i="7"/>
  <c r="V35" i="7"/>
  <c r="U35" i="7"/>
  <c r="V34" i="7"/>
  <c r="U34" i="7"/>
  <c r="V33" i="7"/>
  <c r="U33" i="7"/>
  <c r="V32" i="7"/>
  <c r="U32" i="7"/>
  <c r="V31" i="7"/>
  <c r="U31" i="7"/>
  <c r="V30" i="7"/>
  <c r="U30" i="7"/>
  <c r="T29" i="7"/>
  <c r="S29" i="7"/>
  <c r="R29" i="7"/>
  <c r="Q29" i="7"/>
  <c r="P29" i="7"/>
  <c r="O29" i="7"/>
  <c r="N29" i="7"/>
  <c r="M29" i="7"/>
  <c r="L29" i="7"/>
  <c r="K29" i="7"/>
  <c r="J29" i="7"/>
  <c r="I29" i="7"/>
  <c r="H29" i="7"/>
  <c r="G29" i="7"/>
  <c r="D29" i="7"/>
  <c r="D29" i="6"/>
  <c r="C29" i="7"/>
  <c r="V28" i="7"/>
  <c r="U28" i="7"/>
  <c r="V27" i="7"/>
  <c r="U27" i="7"/>
  <c r="V26" i="7"/>
  <c r="U26" i="7"/>
  <c r="V25" i="7"/>
  <c r="U25" i="7"/>
  <c r="V24" i="7"/>
  <c r="U24" i="7"/>
  <c r="V23" i="7"/>
  <c r="U23" i="7"/>
  <c r="W36" i="7"/>
  <c r="X36" i="7"/>
  <c r="V22" i="7"/>
  <c r="U22" i="7"/>
  <c r="V21" i="7"/>
  <c r="U21" i="7"/>
  <c r="V20" i="7"/>
  <c r="U20" i="7"/>
  <c r="V19" i="7"/>
  <c r="U19" i="7"/>
  <c r="V18" i="7"/>
  <c r="U18" i="7"/>
  <c r="V17" i="7"/>
  <c r="U17" i="7"/>
  <c r="T16" i="7"/>
  <c r="S16" i="7"/>
  <c r="R16" i="7"/>
  <c r="Q16" i="7"/>
  <c r="P16" i="7"/>
  <c r="O16" i="7"/>
  <c r="N16" i="7"/>
  <c r="N16" i="6"/>
  <c r="M16" i="7"/>
  <c r="L16" i="7"/>
  <c r="K16" i="7"/>
  <c r="J16" i="7"/>
  <c r="I16" i="7"/>
  <c r="H16" i="7"/>
  <c r="G16" i="7"/>
  <c r="G16" i="6"/>
  <c r="D16" i="7"/>
  <c r="C16" i="7"/>
  <c r="V15" i="7"/>
  <c r="U15" i="7"/>
  <c r="V14" i="7"/>
  <c r="U14" i="7"/>
  <c r="V13" i="7"/>
  <c r="U13" i="7"/>
  <c r="V12" i="7"/>
  <c r="U12" i="7"/>
  <c r="V11" i="7"/>
  <c r="U11" i="7"/>
  <c r="V10" i="7"/>
  <c r="U10" i="7"/>
  <c r="V9" i="7"/>
  <c r="U9" i="7"/>
  <c r="V8" i="7"/>
  <c r="U8" i="7"/>
  <c r="V7" i="7"/>
  <c r="U7" i="7"/>
  <c r="V6" i="7"/>
  <c r="U6" i="7"/>
  <c r="V5" i="7"/>
  <c r="U5" i="7"/>
  <c r="V4" i="7"/>
  <c r="U4" i="7"/>
  <c r="C187" i="6"/>
  <c r="D187" i="6"/>
  <c r="E187" i="6"/>
  <c r="F187" i="6"/>
  <c r="G187" i="6"/>
  <c r="H187" i="6"/>
  <c r="I187" i="6"/>
  <c r="J187" i="6"/>
  <c r="K187" i="6"/>
  <c r="L187" i="6"/>
  <c r="M187" i="6"/>
  <c r="N187" i="6"/>
  <c r="O187" i="6"/>
  <c r="P187" i="6"/>
  <c r="Q187" i="6"/>
  <c r="R187" i="6"/>
  <c r="S187" i="6"/>
  <c r="T187" i="6"/>
  <c r="C188" i="6"/>
  <c r="D188" i="6"/>
  <c r="E188" i="6"/>
  <c r="F188" i="6"/>
  <c r="G188" i="6"/>
  <c r="H188" i="6"/>
  <c r="I188" i="6"/>
  <c r="K188" i="6"/>
  <c r="L188" i="6"/>
  <c r="M188" i="6"/>
  <c r="N188" i="6"/>
  <c r="O188" i="6"/>
  <c r="P188" i="6"/>
  <c r="Q188" i="6"/>
  <c r="R188" i="6"/>
  <c r="S188" i="6"/>
  <c r="T188" i="6"/>
  <c r="C189" i="6"/>
  <c r="D189" i="6"/>
  <c r="K189" i="6"/>
  <c r="L189" i="6"/>
  <c r="M189" i="6"/>
  <c r="N189" i="6"/>
  <c r="O189" i="6"/>
  <c r="P189" i="6"/>
  <c r="Q189" i="6"/>
  <c r="R189" i="6"/>
  <c r="S189" i="6"/>
  <c r="T189" i="6"/>
  <c r="I190" i="6"/>
  <c r="J190" i="6"/>
  <c r="K190" i="6"/>
  <c r="L190" i="6"/>
  <c r="M190" i="6"/>
  <c r="N190" i="6"/>
  <c r="O190" i="6"/>
  <c r="P190" i="6"/>
  <c r="R190" i="6"/>
  <c r="S190" i="6"/>
  <c r="T190" i="6"/>
  <c r="C192" i="6"/>
  <c r="D192" i="6"/>
  <c r="G192" i="6"/>
  <c r="H192" i="6"/>
  <c r="K192" i="6"/>
  <c r="L192" i="6"/>
  <c r="M192" i="6"/>
  <c r="N192" i="6"/>
  <c r="O192" i="6"/>
  <c r="P192" i="6"/>
  <c r="Q192" i="6"/>
  <c r="R192" i="6"/>
  <c r="S192" i="6"/>
  <c r="T192" i="6"/>
  <c r="D193" i="6"/>
  <c r="E193" i="6"/>
  <c r="F193" i="6"/>
  <c r="G193" i="6"/>
  <c r="H193" i="6"/>
  <c r="I193" i="6"/>
  <c r="J193" i="6"/>
  <c r="K193" i="6"/>
  <c r="L193" i="6"/>
  <c r="M193" i="6"/>
  <c r="N193" i="6"/>
  <c r="O193" i="6"/>
  <c r="P193" i="6"/>
  <c r="Q193" i="6"/>
  <c r="R193" i="6"/>
  <c r="S193" i="6"/>
  <c r="T193" i="6"/>
  <c r="C194" i="6"/>
  <c r="D194" i="6"/>
  <c r="E194" i="6"/>
  <c r="F194" i="6"/>
  <c r="H194" i="6"/>
  <c r="I194" i="6"/>
  <c r="J194" i="6"/>
  <c r="K194" i="6"/>
  <c r="L194" i="6"/>
  <c r="M194" i="6"/>
  <c r="N194" i="6"/>
  <c r="O194" i="6"/>
  <c r="P194" i="6"/>
  <c r="Q194" i="6"/>
  <c r="R194" i="6"/>
  <c r="C195" i="6"/>
  <c r="E195" i="6"/>
  <c r="F195" i="6"/>
  <c r="G195" i="6"/>
  <c r="H195" i="6"/>
  <c r="I195" i="6"/>
  <c r="J195" i="6"/>
  <c r="K195" i="6"/>
  <c r="L195" i="6"/>
  <c r="M195" i="6"/>
  <c r="N195" i="6"/>
  <c r="O195" i="6"/>
  <c r="P195" i="6"/>
  <c r="Q195" i="6"/>
  <c r="R195" i="6"/>
  <c r="S195" i="6"/>
  <c r="T195" i="6"/>
  <c r="C196" i="6"/>
  <c r="D196" i="6"/>
  <c r="E196" i="6"/>
  <c r="F196" i="6"/>
  <c r="G196" i="6"/>
  <c r="H196" i="6"/>
  <c r="I196" i="6"/>
  <c r="J196" i="6"/>
  <c r="K196" i="6"/>
  <c r="L196" i="6"/>
  <c r="M196" i="6"/>
  <c r="N196" i="6"/>
  <c r="O196" i="6"/>
  <c r="P196" i="6"/>
  <c r="Q196" i="6"/>
  <c r="R196" i="6"/>
  <c r="S196" i="6"/>
  <c r="T196" i="6"/>
  <c r="D197" i="6"/>
  <c r="E197" i="6"/>
  <c r="F197" i="6"/>
  <c r="G197" i="6"/>
  <c r="H197" i="6"/>
  <c r="I197" i="6"/>
  <c r="J197" i="6"/>
  <c r="K197" i="6"/>
  <c r="L197" i="6"/>
  <c r="M197" i="6"/>
  <c r="N197" i="6"/>
  <c r="O197" i="6"/>
  <c r="P197" i="6"/>
  <c r="Q197" i="6"/>
  <c r="R197" i="6"/>
  <c r="S197" i="6"/>
  <c r="T197" i="6"/>
  <c r="C147" i="6"/>
  <c r="D147" i="6"/>
  <c r="E147" i="6"/>
  <c r="F147" i="6"/>
  <c r="G147" i="6"/>
  <c r="H147" i="6"/>
  <c r="I147" i="6"/>
  <c r="J147" i="6"/>
  <c r="K147" i="6"/>
  <c r="L147" i="6"/>
  <c r="M147" i="6"/>
  <c r="N147" i="6"/>
  <c r="O147" i="6"/>
  <c r="P147" i="6"/>
  <c r="Q147" i="6"/>
  <c r="R147" i="6"/>
  <c r="S147" i="6"/>
  <c r="T147" i="6"/>
  <c r="C148" i="6"/>
  <c r="D148" i="6"/>
  <c r="E148" i="6"/>
  <c r="F148" i="6"/>
  <c r="G148" i="6"/>
  <c r="H148" i="6"/>
  <c r="I148" i="6"/>
  <c r="J148" i="6"/>
  <c r="K148" i="6"/>
  <c r="L148" i="6"/>
  <c r="M148" i="6"/>
  <c r="N148" i="6"/>
  <c r="O148" i="6"/>
  <c r="P148" i="6"/>
  <c r="Q148" i="6"/>
  <c r="R148" i="6"/>
  <c r="S148" i="6"/>
  <c r="T148" i="6"/>
  <c r="C149" i="6"/>
  <c r="D149" i="6"/>
  <c r="E149" i="6"/>
  <c r="F149" i="6"/>
  <c r="G149" i="6"/>
  <c r="H149" i="6"/>
  <c r="I149" i="6"/>
  <c r="J149" i="6"/>
  <c r="K149" i="6"/>
  <c r="L149" i="6"/>
  <c r="M149" i="6"/>
  <c r="N149" i="6"/>
  <c r="O149" i="6"/>
  <c r="P149" i="6"/>
  <c r="Q149" i="6"/>
  <c r="R149" i="6"/>
  <c r="S149" i="6"/>
  <c r="T149" i="6"/>
  <c r="C150" i="6"/>
  <c r="D150" i="6"/>
  <c r="E150" i="6"/>
  <c r="F150" i="6"/>
  <c r="G150" i="6"/>
  <c r="H150" i="6"/>
  <c r="I150" i="6"/>
  <c r="J150" i="6"/>
  <c r="K150" i="6"/>
  <c r="L150" i="6"/>
  <c r="M150" i="6"/>
  <c r="N150" i="6"/>
  <c r="O150" i="6"/>
  <c r="P150" i="6"/>
  <c r="Q150" i="6"/>
  <c r="R150" i="6"/>
  <c r="S150" i="6"/>
  <c r="T150" i="6"/>
  <c r="C151" i="6"/>
  <c r="D151" i="6"/>
  <c r="E151" i="6"/>
  <c r="F151" i="6"/>
  <c r="G151" i="6"/>
  <c r="H151" i="6"/>
  <c r="I151" i="6"/>
  <c r="J151" i="6"/>
  <c r="K151" i="6"/>
  <c r="L151" i="6"/>
  <c r="M151" i="6"/>
  <c r="N151" i="6"/>
  <c r="O151" i="6"/>
  <c r="P151" i="6"/>
  <c r="Q151" i="6"/>
  <c r="R151" i="6"/>
  <c r="S151" i="6"/>
  <c r="T151" i="6"/>
  <c r="C152" i="6"/>
  <c r="D152" i="6"/>
  <c r="E152" i="6"/>
  <c r="F152" i="6"/>
  <c r="G152" i="6"/>
  <c r="H152" i="6"/>
  <c r="I152" i="6"/>
  <c r="J152" i="6"/>
  <c r="K152" i="6"/>
  <c r="L152" i="6"/>
  <c r="M152" i="6"/>
  <c r="N152" i="6"/>
  <c r="O152" i="6"/>
  <c r="P152" i="6"/>
  <c r="Q152" i="6"/>
  <c r="R152" i="6"/>
  <c r="S152" i="6"/>
  <c r="T152" i="6"/>
  <c r="C153" i="6"/>
  <c r="D153" i="6"/>
  <c r="E153" i="6"/>
  <c r="F153" i="6"/>
  <c r="G153" i="6"/>
  <c r="H153" i="6"/>
  <c r="I153" i="6"/>
  <c r="J153" i="6"/>
  <c r="K153" i="6"/>
  <c r="L153" i="6"/>
  <c r="M153" i="6"/>
  <c r="N153" i="6"/>
  <c r="O153" i="6"/>
  <c r="P153" i="6"/>
  <c r="Q153" i="6"/>
  <c r="R153" i="6"/>
  <c r="S153" i="6"/>
  <c r="T153" i="6"/>
  <c r="C154" i="6"/>
  <c r="D154" i="6"/>
  <c r="E154" i="6"/>
  <c r="F154" i="6"/>
  <c r="G154" i="6"/>
  <c r="H154" i="6"/>
  <c r="I154" i="6"/>
  <c r="J154" i="6"/>
  <c r="K154" i="6"/>
  <c r="L154" i="6"/>
  <c r="M154" i="6"/>
  <c r="N154" i="6"/>
  <c r="O154" i="6"/>
  <c r="P154" i="6"/>
  <c r="Q154" i="6"/>
  <c r="R154" i="6"/>
  <c r="S154" i="6"/>
  <c r="T154" i="6"/>
  <c r="C155" i="6"/>
  <c r="D155" i="6"/>
  <c r="E155" i="6"/>
  <c r="F155" i="6"/>
  <c r="G155" i="6"/>
  <c r="H155" i="6"/>
  <c r="I155" i="6"/>
  <c r="J155" i="6"/>
  <c r="K155" i="6"/>
  <c r="L155" i="6"/>
  <c r="M155" i="6"/>
  <c r="N155" i="6"/>
  <c r="O155" i="6"/>
  <c r="P155" i="6"/>
  <c r="Q155" i="6"/>
  <c r="R155" i="6"/>
  <c r="S155" i="6"/>
  <c r="T155" i="6"/>
  <c r="C156" i="6"/>
  <c r="D156" i="6"/>
  <c r="E156" i="6"/>
  <c r="F156" i="6"/>
  <c r="G156" i="6"/>
  <c r="H156" i="6"/>
  <c r="I156" i="6"/>
  <c r="J156" i="6"/>
  <c r="K156" i="6"/>
  <c r="L156" i="6"/>
  <c r="M156" i="6"/>
  <c r="N156" i="6"/>
  <c r="O156" i="6"/>
  <c r="P156" i="6"/>
  <c r="Q156" i="6"/>
  <c r="R156" i="6"/>
  <c r="S156" i="6"/>
  <c r="T156" i="6"/>
  <c r="C157" i="6"/>
  <c r="D157" i="6"/>
  <c r="E157" i="6"/>
  <c r="F157" i="6"/>
  <c r="G157" i="6"/>
  <c r="H157" i="6"/>
  <c r="I157" i="6"/>
  <c r="J157" i="6"/>
  <c r="K157" i="6"/>
  <c r="L157" i="6"/>
  <c r="M157" i="6"/>
  <c r="N157" i="6"/>
  <c r="O157" i="6"/>
  <c r="P157" i="6"/>
  <c r="Q157" i="6"/>
  <c r="R157" i="6"/>
  <c r="S157" i="6"/>
  <c r="T157" i="6"/>
  <c r="C158" i="6"/>
  <c r="D158" i="6"/>
  <c r="E158" i="6"/>
  <c r="F158" i="6"/>
  <c r="G158" i="6"/>
  <c r="H158" i="6"/>
  <c r="I158" i="6"/>
  <c r="J158" i="6"/>
  <c r="K158" i="6"/>
  <c r="L158" i="6"/>
  <c r="M158" i="6"/>
  <c r="N158" i="6"/>
  <c r="O158" i="6"/>
  <c r="P158" i="6"/>
  <c r="Q158" i="6"/>
  <c r="R158" i="6"/>
  <c r="S158" i="6"/>
  <c r="T158" i="6"/>
  <c r="C134" i="6"/>
  <c r="D134" i="6"/>
  <c r="G134" i="6"/>
  <c r="H134" i="6"/>
  <c r="I134" i="6"/>
  <c r="J134" i="6"/>
  <c r="K134" i="6"/>
  <c r="L134" i="6"/>
  <c r="M134" i="6"/>
  <c r="N134" i="6"/>
  <c r="O134" i="6"/>
  <c r="P134" i="6"/>
  <c r="Q134" i="6"/>
  <c r="R134" i="6"/>
  <c r="S134" i="6"/>
  <c r="T134" i="6"/>
  <c r="C135" i="6"/>
  <c r="D135" i="6"/>
  <c r="G135" i="6"/>
  <c r="H135" i="6"/>
  <c r="I135" i="6"/>
  <c r="J135" i="6"/>
  <c r="K135" i="6"/>
  <c r="L135" i="6"/>
  <c r="M135" i="6"/>
  <c r="N135" i="6"/>
  <c r="O135" i="6"/>
  <c r="P135" i="6"/>
  <c r="Q135" i="6"/>
  <c r="R135" i="6"/>
  <c r="S135" i="6"/>
  <c r="T135" i="6"/>
  <c r="C136" i="6"/>
  <c r="D136" i="6"/>
  <c r="G136" i="6"/>
  <c r="H136" i="6"/>
  <c r="I136" i="6"/>
  <c r="J136" i="6"/>
  <c r="K136" i="6"/>
  <c r="L136" i="6"/>
  <c r="M136" i="6"/>
  <c r="N136" i="6"/>
  <c r="O136" i="6"/>
  <c r="P136" i="6"/>
  <c r="Q136" i="6"/>
  <c r="R136" i="6"/>
  <c r="S136" i="6"/>
  <c r="T136" i="6"/>
  <c r="C137" i="6"/>
  <c r="D137" i="6"/>
  <c r="G137" i="6"/>
  <c r="H137" i="6"/>
  <c r="I137" i="6"/>
  <c r="J137" i="6"/>
  <c r="K137" i="6"/>
  <c r="L137" i="6"/>
  <c r="M137" i="6"/>
  <c r="N137" i="6"/>
  <c r="O137" i="6"/>
  <c r="P137" i="6"/>
  <c r="Q137" i="6"/>
  <c r="R137" i="6"/>
  <c r="S137" i="6"/>
  <c r="T137" i="6"/>
  <c r="C138" i="6"/>
  <c r="D138" i="6"/>
  <c r="G138" i="6"/>
  <c r="H138" i="6"/>
  <c r="I138" i="6"/>
  <c r="J138" i="6"/>
  <c r="K138" i="6"/>
  <c r="L138" i="6"/>
  <c r="M138" i="6"/>
  <c r="N138" i="6"/>
  <c r="O138" i="6"/>
  <c r="P138" i="6"/>
  <c r="Q138" i="6"/>
  <c r="R138" i="6"/>
  <c r="S138" i="6"/>
  <c r="T138" i="6"/>
  <c r="C139" i="6"/>
  <c r="D139" i="6"/>
  <c r="G139" i="6"/>
  <c r="H139" i="6"/>
  <c r="I139" i="6"/>
  <c r="J139" i="6"/>
  <c r="K139" i="6"/>
  <c r="L139" i="6"/>
  <c r="M139" i="6"/>
  <c r="N139" i="6"/>
  <c r="O139" i="6"/>
  <c r="P139" i="6"/>
  <c r="Q139" i="6"/>
  <c r="R139" i="6"/>
  <c r="S139" i="6"/>
  <c r="T139" i="6"/>
  <c r="C140" i="6"/>
  <c r="D140" i="6"/>
  <c r="G140" i="6"/>
  <c r="H140" i="6"/>
  <c r="I140" i="6"/>
  <c r="J140" i="6"/>
  <c r="K140" i="6"/>
  <c r="L140" i="6"/>
  <c r="M140" i="6"/>
  <c r="N140" i="6"/>
  <c r="O140" i="6"/>
  <c r="P140" i="6"/>
  <c r="Q140" i="6"/>
  <c r="R140" i="6"/>
  <c r="S140" i="6"/>
  <c r="T140" i="6"/>
  <c r="C141" i="6"/>
  <c r="D141" i="6"/>
  <c r="G141" i="6"/>
  <c r="H141" i="6"/>
  <c r="I141" i="6"/>
  <c r="J141" i="6"/>
  <c r="K141" i="6"/>
  <c r="L141" i="6"/>
  <c r="M141" i="6"/>
  <c r="N141" i="6"/>
  <c r="O141" i="6"/>
  <c r="P141" i="6"/>
  <c r="Q141" i="6"/>
  <c r="R141" i="6"/>
  <c r="S141" i="6"/>
  <c r="T141" i="6"/>
  <c r="C142" i="6"/>
  <c r="D142" i="6"/>
  <c r="G142" i="6"/>
  <c r="H142" i="6"/>
  <c r="I142" i="6"/>
  <c r="J142" i="6"/>
  <c r="K142" i="6"/>
  <c r="L142" i="6"/>
  <c r="M142" i="6"/>
  <c r="N142" i="6"/>
  <c r="O142" i="6"/>
  <c r="P142" i="6"/>
  <c r="Q142" i="6"/>
  <c r="R142" i="6"/>
  <c r="S142" i="6"/>
  <c r="T142" i="6"/>
  <c r="C143" i="6"/>
  <c r="D143" i="6"/>
  <c r="G143" i="6"/>
  <c r="H143" i="6"/>
  <c r="I143" i="6"/>
  <c r="J143" i="6"/>
  <c r="K143" i="6"/>
  <c r="L143" i="6"/>
  <c r="M143" i="6"/>
  <c r="N143" i="6"/>
  <c r="O143" i="6"/>
  <c r="P143" i="6"/>
  <c r="Q143" i="6"/>
  <c r="R143" i="6"/>
  <c r="S143" i="6"/>
  <c r="T143" i="6"/>
  <c r="C144" i="6"/>
  <c r="D144" i="6"/>
  <c r="G144" i="6"/>
  <c r="H144" i="6"/>
  <c r="I144" i="6"/>
  <c r="J144" i="6"/>
  <c r="K144" i="6"/>
  <c r="L144" i="6"/>
  <c r="M144" i="6"/>
  <c r="N144" i="6"/>
  <c r="O144" i="6"/>
  <c r="P144" i="6"/>
  <c r="Q144" i="6"/>
  <c r="R144" i="6"/>
  <c r="S144" i="6"/>
  <c r="T144" i="6"/>
  <c r="C145" i="6"/>
  <c r="D145" i="6"/>
  <c r="G145" i="6"/>
  <c r="H145" i="6"/>
  <c r="I145" i="6"/>
  <c r="J145" i="6"/>
  <c r="K145" i="6"/>
  <c r="L145" i="6"/>
  <c r="M145" i="6"/>
  <c r="N145" i="6"/>
  <c r="O145" i="6"/>
  <c r="P145" i="6"/>
  <c r="Q145" i="6"/>
  <c r="R145" i="6"/>
  <c r="S145" i="6"/>
  <c r="T145" i="6"/>
  <c r="C121" i="6"/>
  <c r="D121" i="6"/>
  <c r="G121" i="6"/>
  <c r="H121" i="6"/>
  <c r="I121" i="6"/>
  <c r="J121" i="6"/>
  <c r="K121" i="6"/>
  <c r="L121" i="6"/>
  <c r="M121" i="6"/>
  <c r="N121" i="6"/>
  <c r="O121" i="6"/>
  <c r="P121" i="6"/>
  <c r="Q121" i="6"/>
  <c r="R121" i="6"/>
  <c r="S121" i="6"/>
  <c r="T121" i="6"/>
  <c r="C122" i="6"/>
  <c r="D122" i="6"/>
  <c r="G122" i="6"/>
  <c r="H122" i="6"/>
  <c r="I122" i="6"/>
  <c r="J122" i="6"/>
  <c r="K122" i="6"/>
  <c r="L122" i="6"/>
  <c r="M122" i="6"/>
  <c r="N122" i="6"/>
  <c r="O122" i="6"/>
  <c r="P122" i="6"/>
  <c r="Q122" i="6"/>
  <c r="R122" i="6"/>
  <c r="S122" i="6"/>
  <c r="T122" i="6"/>
  <c r="C123" i="6"/>
  <c r="D123" i="6"/>
  <c r="G123" i="6"/>
  <c r="H123" i="6"/>
  <c r="I123" i="6"/>
  <c r="J123" i="6"/>
  <c r="K123" i="6"/>
  <c r="L123" i="6"/>
  <c r="M123" i="6"/>
  <c r="N123" i="6"/>
  <c r="O123" i="6"/>
  <c r="P123" i="6"/>
  <c r="Q123" i="6"/>
  <c r="R123" i="6"/>
  <c r="S123" i="6"/>
  <c r="T123" i="6"/>
  <c r="C124" i="6"/>
  <c r="D124" i="6"/>
  <c r="G124" i="6"/>
  <c r="H124" i="6"/>
  <c r="I124" i="6"/>
  <c r="J124" i="6"/>
  <c r="K124" i="6"/>
  <c r="L124" i="6"/>
  <c r="M124" i="6"/>
  <c r="N124" i="6"/>
  <c r="O124" i="6"/>
  <c r="P124" i="6"/>
  <c r="Q124" i="6"/>
  <c r="R124" i="6"/>
  <c r="S124" i="6"/>
  <c r="T124" i="6"/>
  <c r="C125" i="6"/>
  <c r="D125" i="6"/>
  <c r="G125" i="6"/>
  <c r="H125" i="6"/>
  <c r="I125" i="6"/>
  <c r="J125" i="6"/>
  <c r="K125" i="6"/>
  <c r="L125" i="6"/>
  <c r="M125" i="6"/>
  <c r="N125" i="6"/>
  <c r="O125" i="6"/>
  <c r="P125" i="6"/>
  <c r="Q125" i="6"/>
  <c r="R125" i="6"/>
  <c r="S125" i="6"/>
  <c r="T125" i="6"/>
  <c r="C126" i="6"/>
  <c r="D126" i="6"/>
  <c r="G126" i="6"/>
  <c r="H126" i="6"/>
  <c r="I126" i="6"/>
  <c r="J126" i="6"/>
  <c r="K126" i="6"/>
  <c r="L126" i="6"/>
  <c r="M126" i="6"/>
  <c r="N126" i="6"/>
  <c r="O126" i="6"/>
  <c r="P126" i="6"/>
  <c r="Q126" i="6"/>
  <c r="R126" i="6"/>
  <c r="S126" i="6"/>
  <c r="T126" i="6"/>
  <c r="C127" i="6"/>
  <c r="D127" i="6"/>
  <c r="G127" i="6"/>
  <c r="H127" i="6"/>
  <c r="I127" i="6"/>
  <c r="J127" i="6"/>
  <c r="K127" i="6"/>
  <c r="L127" i="6"/>
  <c r="M127" i="6"/>
  <c r="N127" i="6"/>
  <c r="O127" i="6"/>
  <c r="P127" i="6"/>
  <c r="Q127" i="6"/>
  <c r="R127" i="6"/>
  <c r="S127" i="6"/>
  <c r="T127" i="6"/>
  <c r="C128" i="6"/>
  <c r="D128" i="6"/>
  <c r="G128" i="6"/>
  <c r="H128" i="6"/>
  <c r="I128" i="6"/>
  <c r="J128" i="6"/>
  <c r="K128" i="6"/>
  <c r="L128" i="6"/>
  <c r="M128" i="6"/>
  <c r="N128" i="6"/>
  <c r="O128" i="6"/>
  <c r="P128" i="6"/>
  <c r="Q128" i="6"/>
  <c r="R128" i="6"/>
  <c r="S128" i="6"/>
  <c r="T128" i="6"/>
  <c r="C129" i="6"/>
  <c r="D129" i="6"/>
  <c r="G129" i="6"/>
  <c r="H129" i="6"/>
  <c r="I129" i="6"/>
  <c r="J129" i="6"/>
  <c r="K129" i="6"/>
  <c r="L129" i="6"/>
  <c r="M129" i="6"/>
  <c r="N129" i="6"/>
  <c r="O129" i="6"/>
  <c r="P129" i="6"/>
  <c r="Q129" i="6"/>
  <c r="R129" i="6"/>
  <c r="S129" i="6"/>
  <c r="T129" i="6"/>
  <c r="C130" i="6"/>
  <c r="D130" i="6"/>
  <c r="G130" i="6"/>
  <c r="H130" i="6"/>
  <c r="I130" i="6"/>
  <c r="J130" i="6"/>
  <c r="K130" i="6"/>
  <c r="L130" i="6"/>
  <c r="M130" i="6"/>
  <c r="N130" i="6"/>
  <c r="O130" i="6"/>
  <c r="P130" i="6"/>
  <c r="Q130" i="6"/>
  <c r="R130" i="6"/>
  <c r="S130" i="6"/>
  <c r="T130" i="6"/>
  <c r="C131" i="6"/>
  <c r="D131" i="6"/>
  <c r="G131" i="6"/>
  <c r="H131" i="6"/>
  <c r="I131" i="6"/>
  <c r="J131" i="6"/>
  <c r="K131" i="6"/>
  <c r="L131" i="6"/>
  <c r="M131" i="6"/>
  <c r="N131" i="6"/>
  <c r="O131" i="6"/>
  <c r="P131" i="6"/>
  <c r="Q131" i="6"/>
  <c r="R131" i="6"/>
  <c r="S131" i="6"/>
  <c r="T131" i="6"/>
  <c r="C132" i="6"/>
  <c r="D132" i="6"/>
  <c r="G132" i="6"/>
  <c r="H132" i="6"/>
  <c r="I132" i="6"/>
  <c r="J132" i="6"/>
  <c r="K132" i="6"/>
  <c r="L132" i="6"/>
  <c r="M132" i="6"/>
  <c r="N132" i="6"/>
  <c r="O132" i="6"/>
  <c r="P132" i="6"/>
  <c r="Q132" i="6"/>
  <c r="R132" i="6"/>
  <c r="S132" i="6"/>
  <c r="T132" i="6"/>
  <c r="C108" i="6"/>
  <c r="D108" i="6"/>
  <c r="G108" i="6"/>
  <c r="H108" i="6"/>
  <c r="I108" i="6"/>
  <c r="J108" i="6"/>
  <c r="K108" i="6"/>
  <c r="L108" i="6"/>
  <c r="M108" i="6"/>
  <c r="N108" i="6"/>
  <c r="O108" i="6"/>
  <c r="P108" i="6"/>
  <c r="Q108" i="6"/>
  <c r="R108" i="6"/>
  <c r="S108" i="6"/>
  <c r="T108" i="6"/>
  <c r="C109" i="6"/>
  <c r="D109" i="6"/>
  <c r="G109" i="6"/>
  <c r="H109" i="6"/>
  <c r="I109" i="6"/>
  <c r="J109" i="6"/>
  <c r="K109" i="6"/>
  <c r="L109" i="6"/>
  <c r="M109" i="6"/>
  <c r="N109" i="6"/>
  <c r="O109" i="6"/>
  <c r="P109" i="6"/>
  <c r="Q109" i="6"/>
  <c r="R109" i="6"/>
  <c r="S109" i="6"/>
  <c r="T109" i="6"/>
  <c r="C110" i="6"/>
  <c r="D110" i="6"/>
  <c r="G110" i="6"/>
  <c r="H110" i="6"/>
  <c r="I110" i="6"/>
  <c r="J110" i="6"/>
  <c r="K110" i="6"/>
  <c r="L110" i="6"/>
  <c r="M110" i="6"/>
  <c r="N110" i="6"/>
  <c r="O110" i="6"/>
  <c r="P110" i="6"/>
  <c r="Q110" i="6"/>
  <c r="R110" i="6"/>
  <c r="S110" i="6"/>
  <c r="T110" i="6"/>
  <c r="C111" i="6"/>
  <c r="D111" i="6"/>
  <c r="G111" i="6"/>
  <c r="H111" i="6"/>
  <c r="I111" i="6"/>
  <c r="J111" i="6"/>
  <c r="K111" i="6"/>
  <c r="L111" i="6"/>
  <c r="M111" i="6"/>
  <c r="N111" i="6"/>
  <c r="O111" i="6"/>
  <c r="P111" i="6"/>
  <c r="Q111" i="6"/>
  <c r="R111" i="6"/>
  <c r="S111" i="6"/>
  <c r="T111" i="6"/>
  <c r="C112" i="6"/>
  <c r="D112" i="6"/>
  <c r="G112" i="6"/>
  <c r="H112" i="6"/>
  <c r="I112" i="6"/>
  <c r="J112" i="6"/>
  <c r="K112" i="6"/>
  <c r="L112" i="6"/>
  <c r="M112" i="6"/>
  <c r="N112" i="6"/>
  <c r="O112" i="6"/>
  <c r="P112" i="6"/>
  <c r="Q112" i="6"/>
  <c r="R112" i="6"/>
  <c r="S112" i="6"/>
  <c r="T112" i="6"/>
  <c r="C113" i="6"/>
  <c r="D113" i="6"/>
  <c r="G113" i="6"/>
  <c r="H113" i="6"/>
  <c r="I113" i="6"/>
  <c r="J113" i="6"/>
  <c r="K113" i="6"/>
  <c r="L113" i="6"/>
  <c r="M113" i="6"/>
  <c r="N113" i="6"/>
  <c r="O113" i="6"/>
  <c r="P113" i="6"/>
  <c r="Q113" i="6"/>
  <c r="R113" i="6"/>
  <c r="S113" i="6"/>
  <c r="T113" i="6"/>
  <c r="C114" i="6"/>
  <c r="D114" i="6"/>
  <c r="G114" i="6"/>
  <c r="H114" i="6"/>
  <c r="I114" i="6"/>
  <c r="J114" i="6"/>
  <c r="K114" i="6"/>
  <c r="L114" i="6"/>
  <c r="M114" i="6"/>
  <c r="N114" i="6"/>
  <c r="O114" i="6"/>
  <c r="P114" i="6"/>
  <c r="Q114" i="6"/>
  <c r="R114" i="6"/>
  <c r="S114" i="6"/>
  <c r="T114" i="6"/>
  <c r="C115" i="6"/>
  <c r="D115" i="6"/>
  <c r="G115" i="6"/>
  <c r="H115" i="6"/>
  <c r="I115" i="6"/>
  <c r="J115" i="6"/>
  <c r="K115" i="6"/>
  <c r="L115" i="6"/>
  <c r="M115" i="6"/>
  <c r="N115" i="6"/>
  <c r="O115" i="6"/>
  <c r="P115" i="6"/>
  <c r="Q115" i="6"/>
  <c r="R115" i="6"/>
  <c r="S115" i="6"/>
  <c r="T115" i="6"/>
  <c r="C116" i="6"/>
  <c r="D116" i="6"/>
  <c r="G116" i="6"/>
  <c r="H116" i="6"/>
  <c r="I116" i="6"/>
  <c r="J116" i="6"/>
  <c r="K116" i="6"/>
  <c r="L116" i="6"/>
  <c r="M116" i="6"/>
  <c r="N116" i="6"/>
  <c r="O116" i="6"/>
  <c r="P116" i="6"/>
  <c r="Q116" i="6"/>
  <c r="R116" i="6"/>
  <c r="S116" i="6"/>
  <c r="T116" i="6"/>
  <c r="C117" i="6"/>
  <c r="D117" i="6"/>
  <c r="G117" i="6"/>
  <c r="H117" i="6"/>
  <c r="I117" i="6"/>
  <c r="J117" i="6"/>
  <c r="K117" i="6"/>
  <c r="L117" i="6"/>
  <c r="M117" i="6"/>
  <c r="N117" i="6"/>
  <c r="O117" i="6"/>
  <c r="P117" i="6"/>
  <c r="Q117" i="6"/>
  <c r="R117" i="6"/>
  <c r="S117" i="6"/>
  <c r="T117" i="6"/>
  <c r="C118" i="6"/>
  <c r="D118" i="6"/>
  <c r="G118" i="6"/>
  <c r="H118" i="6"/>
  <c r="I118" i="6"/>
  <c r="J118" i="6"/>
  <c r="K118" i="6"/>
  <c r="L118" i="6"/>
  <c r="M118" i="6"/>
  <c r="N118" i="6"/>
  <c r="O118" i="6"/>
  <c r="P118" i="6"/>
  <c r="Q118" i="6"/>
  <c r="R118" i="6"/>
  <c r="S118" i="6"/>
  <c r="T118" i="6"/>
  <c r="C119" i="6"/>
  <c r="D119" i="6"/>
  <c r="G119" i="6"/>
  <c r="H119" i="6"/>
  <c r="I119" i="6"/>
  <c r="J119" i="6"/>
  <c r="K119" i="6"/>
  <c r="L119" i="6"/>
  <c r="M119" i="6"/>
  <c r="N119" i="6"/>
  <c r="O119" i="6"/>
  <c r="P119" i="6"/>
  <c r="Q119" i="6"/>
  <c r="R119" i="6"/>
  <c r="S119" i="6"/>
  <c r="T119" i="6"/>
  <c r="C120" i="6"/>
  <c r="M120" i="6"/>
  <c r="R120" i="6"/>
  <c r="C95" i="6"/>
  <c r="D95" i="6"/>
  <c r="G95" i="6"/>
  <c r="H95" i="6"/>
  <c r="I95" i="6"/>
  <c r="J95" i="6"/>
  <c r="K95" i="6"/>
  <c r="L95" i="6"/>
  <c r="M95" i="6"/>
  <c r="N95" i="6"/>
  <c r="O95" i="6"/>
  <c r="P95" i="6"/>
  <c r="Q95" i="6"/>
  <c r="R95" i="6"/>
  <c r="S95" i="6"/>
  <c r="T95" i="6"/>
  <c r="C96" i="6"/>
  <c r="D96" i="6"/>
  <c r="G96" i="6"/>
  <c r="H96" i="6"/>
  <c r="I96" i="6"/>
  <c r="J96" i="6"/>
  <c r="K96" i="6"/>
  <c r="L96" i="6"/>
  <c r="M96" i="6"/>
  <c r="N96" i="6"/>
  <c r="O96" i="6"/>
  <c r="P96" i="6"/>
  <c r="Q96" i="6"/>
  <c r="R96" i="6"/>
  <c r="S96" i="6"/>
  <c r="T96" i="6"/>
  <c r="C97" i="6"/>
  <c r="D97" i="6"/>
  <c r="G97" i="6"/>
  <c r="H97" i="6"/>
  <c r="I97" i="6"/>
  <c r="J97" i="6"/>
  <c r="K97" i="6"/>
  <c r="L97" i="6"/>
  <c r="M97" i="6"/>
  <c r="N97" i="6"/>
  <c r="O97" i="6"/>
  <c r="P97" i="6"/>
  <c r="Q97" i="6"/>
  <c r="R97" i="6"/>
  <c r="S97" i="6"/>
  <c r="T97" i="6"/>
  <c r="C98" i="6"/>
  <c r="D98" i="6"/>
  <c r="G98" i="6"/>
  <c r="H98" i="6"/>
  <c r="I98" i="6"/>
  <c r="J98" i="6"/>
  <c r="K98" i="6"/>
  <c r="L98" i="6"/>
  <c r="M98" i="6"/>
  <c r="N98" i="6"/>
  <c r="O98" i="6"/>
  <c r="P98" i="6"/>
  <c r="Q98" i="6"/>
  <c r="R98" i="6"/>
  <c r="S98" i="6"/>
  <c r="T98" i="6"/>
  <c r="C99" i="6"/>
  <c r="D99" i="6"/>
  <c r="G99" i="6"/>
  <c r="H99" i="6"/>
  <c r="I99" i="6"/>
  <c r="J99" i="6"/>
  <c r="K99" i="6"/>
  <c r="L99" i="6"/>
  <c r="M99" i="6"/>
  <c r="N99" i="6"/>
  <c r="O99" i="6"/>
  <c r="P99" i="6"/>
  <c r="Q99" i="6"/>
  <c r="R99" i="6"/>
  <c r="S99" i="6"/>
  <c r="T99" i="6"/>
  <c r="C100" i="6"/>
  <c r="D100" i="6"/>
  <c r="G100" i="6"/>
  <c r="H100" i="6"/>
  <c r="I100" i="6"/>
  <c r="J100" i="6"/>
  <c r="K100" i="6"/>
  <c r="L100" i="6"/>
  <c r="M100" i="6"/>
  <c r="N100" i="6"/>
  <c r="O100" i="6"/>
  <c r="P100" i="6"/>
  <c r="Q100" i="6"/>
  <c r="R100" i="6"/>
  <c r="S100" i="6"/>
  <c r="T100" i="6"/>
  <c r="C101" i="6"/>
  <c r="D101" i="6"/>
  <c r="G101" i="6"/>
  <c r="H101" i="6"/>
  <c r="I101" i="6"/>
  <c r="J101" i="6"/>
  <c r="K101" i="6"/>
  <c r="L101" i="6"/>
  <c r="M101" i="6"/>
  <c r="N101" i="6"/>
  <c r="O101" i="6"/>
  <c r="P101" i="6"/>
  <c r="Q101" i="6"/>
  <c r="R101" i="6"/>
  <c r="S101" i="6"/>
  <c r="T101" i="6"/>
  <c r="C102" i="6"/>
  <c r="D102" i="6"/>
  <c r="G102" i="6"/>
  <c r="H102" i="6"/>
  <c r="I102" i="6"/>
  <c r="J102" i="6"/>
  <c r="K102" i="6"/>
  <c r="L102" i="6"/>
  <c r="M102" i="6"/>
  <c r="N102" i="6"/>
  <c r="O102" i="6"/>
  <c r="P102" i="6"/>
  <c r="Q102" i="6"/>
  <c r="R102" i="6"/>
  <c r="S102" i="6"/>
  <c r="T102" i="6"/>
  <c r="C103" i="6"/>
  <c r="D103" i="6"/>
  <c r="G103" i="6"/>
  <c r="H103" i="6"/>
  <c r="I103" i="6"/>
  <c r="J103" i="6"/>
  <c r="K103" i="6"/>
  <c r="L103" i="6"/>
  <c r="M103" i="6"/>
  <c r="N103" i="6"/>
  <c r="O103" i="6"/>
  <c r="P103" i="6"/>
  <c r="Q103" i="6"/>
  <c r="R103" i="6"/>
  <c r="S103" i="6"/>
  <c r="T103" i="6"/>
  <c r="C104" i="6"/>
  <c r="D104" i="6"/>
  <c r="G104" i="6"/>
  <c r="H104" i="6"/>
  <c r="I104" i="6"/>
  <c r="J104" i="6"/>
  <c r="K104" i="6"/>
  <c r="L104" i="6"/>
  <c r="M104" i="6"/>
  <c r="N104" i="6"/>
  <c r="O104" i="6"/>
  <c r="P104" i="6"/>
  <c r="Q104" i="6"/>
  <c r="R104" i="6"/>
  <c r="S104" i="6"/>
  <c r="T104" i="6"/>
  <c r="C105" i="6"/>
  <c r="D105" i="6"/>
  <c r="G105" i="6"/>
  <c r="H105" i="6"/>
  <c r="I105" i="6"/>
  <c r="J105" i="6"/>
  <c r="K105" i="6"/>
  <c r="L105" i="6"/>
  <c r="M105" i="6"/>
  <c r="N105" i="6"/>
  <c r="O105" i="6"/>
  <c r="P105" i="6"/>
  <c r="Q105" i="6"/>
  <c r="R105" i="6"/>
  <c r="S105" i="6"/>
  <c r="T105" i="6"/>
  <c r="C106" i="6"/>
  <c r="D106" i="6"/>
  <c r="G106" i="6"/>
  <c r="H106" i="6"/>
  <c r="I106" i="6"/>
  <c r="J106" i="6"/>
  <c r="K106" i="6"/>
  <c r="L106" i="6"/>
  <c r="M106" i="6"/>
  <c r="N106" i="6"/>
  <c r="O106" i="6"/>
  <c r="P106" i="6"/>
  <c r="Q106" i="6"/>
  <c r="R106" i="6"/>
  <c r="S106" i="6"/>
  <c r="T106" i="6"/>
  <c r="C107" i="6"/>
  <c r="D107" i="6"/>
  <c r="K107" i="6"/>
  <c r="L107" i="6"/>
  <c r="M107" i="6"/>
  <c r="Q107" i="6"/>
  <c r="S107" i="6"/>
  <c r="T107" i="6"/>
  <c r="T94" i="6"/>
  <c r="S94" i="6"/>
  <c r="R94" i="6"/>
  <c r="N94" i="6"/>
  <c r="J94" i="6"/>
  <c r="H94" i="6"/>
  <c r="D94" i="6"/>
  <c r="T93" i="6"/>
  <c r="S93" i="6"/>
  <c r="R93" i="6"/>
  <c r="Q93" i="6"/>
  <c r="P93" i="6"/>
  <c r="O93" i="6"/>
  <c r="N93" i="6"/>
  <c r="M93" i="6"/>
  <c r="L93" i="6"/>
  <c r="K93" i="6"/>
  <c r="J93" i="6"/>
  <c r="I93" i="6"/>
  <c r="H93" i="6"/>
  <c r="G93" i="6"/>
  <c r="D93" i="6"/>
  <c r="C93" i="6"/>
  <c r="T92" i="6"/>
  <c r="S92" i="6"/>
  <c r="R92" i="6"/>
  <c r="Q92" i="6"/>
  <c r="P92" i="6"/>
  <c r="O92" i="6"/>
  <c r="N92" i="6"/>
  <c r="M92" i="6"/>
  <c r="L92" i="6"/>
  <c r="K92" i="6"/>
  <c r="J92" i="6"/>
  <c r="I92" i="6"/>
  <c r="H92" i="6"/>
  <c r="G92" i="6"/>
  <c r="D92" i="6"/>
  <c r="C92" i="6"/>
  <c r="T91" i="6"/>
  <c r="S91" i="6"/>
  <c r="R91" i="6"/>
  <c r="Q91" i="6"/>
  <c r="P91" i="6"/>
  <c r="O91" i="6"/>
  <c r="N91" i="6"/>
  <c r="M91" i="6"/>
  <c r="L91" i="6"/>
  <c r="K91" i="6"/>
  <c r="J91" i="6"/>
  <c r="I91" i="6"/>
  <c r="H91" i="6"/>
  <c r="G91" i="6"/>
  <c r="D91" i="6"/>
  <c r="C91" i="6"/>
  <c r="T90" i="6"/>
  <c r="S90" i="6"/>
  <c r="R90" i="6"/>
  <c r="Q90" i="6"/>
  <c r="P90" i="6"/>
  <c r="O90" i="6"/>
  <c r="N90" i="6"/>
  <c r="M90" i="6"/>
  <c r="L90" i="6"/>
  <c r="K90" i="6"/>
  <c r="J90" i="6"/>
  <c r="I90" i="6"/>
  <c r="H90" i="6"/>
  <c r="G90" i="6"/>
  <c r="D90" i="6"/>
  <c r="C90" i="6"/>
  <c r="T89" i="6"/>
  <c r="S89" i="6"/>
  <c r="R89" i="6"/>
  <c r="Q89" i="6"/>
  <c r="P89" i="6"/>
  <c r="O89" i="6"/>
  <c r="N89" i="6"/>
  <c r="M89" i="6"/>
  <c r="L89" i="6"/>
  <c r="K89" i="6"/>
  <c r="J89" i="6"/>
  <c r="I89" i="6"/>
  <c r="H89" i="6"/>
  <c r="G89" i="6"/>
  <c r="D89" i="6"/>
  <c r="C89" i="6"/>
  <c r="T88" i="6"/>
  <c r="S88" i="6"/>
  <c r="R88" i="6"/>
  <c r="Q88" i="6"/>
  <c r="P88" i="6"/>
  <c r="O88" i="6"/>
  <c r="N88" i="6"/>
  <c r="M88" i="6"/>
  <c r="L88" i="6"/>
  <c r="K88" i="6"/>
  <c r="J88" i="6"/>
  <c r="I88" i="6"/>
  <c r="H88" i="6"/>
  <c r="G88" i="6"/>
  <c r="D88" i="6"/>
  <c r="C88" i="6"/>
  <c r="T87" i="6"/>
  <c r="S87" i="6"/>
  <c r="R87" i="6"/>
  <c r="Q87" i="6"/>
  <c r="P87" i="6"/>
  <c r="O87" i="6"/>
  <c r="N87" i="6"/>
  <c r="M87" i="6"/>
  <c r="L87" i="6"/>
  <c r="K87" i="6"/>
  <c r="J87" i="6"/>
  <c r="I87" i="6"/>
  <c r="H87" i="6"/>
  <c r="G87" i="6"/>
  <c r="D87" i="6"/>
  <c r="C87" i="6"/>
  <c r="T86" i="6"/>
  <c r="S86" i="6"/>
  <c r="R86" i="6"/>
  <c r="Q86" i="6"/>
  <c r="P86" i="6"/>
  <c r="O86" i="6"/>
  <c r="N86" i="6"/>
  <c r="M86" i="6"/>
  <c r="L86" i="6"/>
  <c r="K86" i="6"/>
  <c r="J86" i="6"/>
  <c r="I86" i="6"/>
  <c r="H86" i="6"/>
  <c r="G86" i="6"/>
  <c r="D86" i="6"/>
  <c r="C86" i="6"/>
  <c r="T85" i="6"/>
  <c r="S85" i="6"/>
  <c r="R85" i="6"/>
  <c r="Q85" i="6"/>
  <c r="P85" i="6"/>
  <c r="O85" i="6"/>
  <c r="N85" i="6"/>
  <c r="M85" i="6"/>
  <c r="L85" i="6"/>
  <c r="K85" i="6"/>
  <c r="J85" i="6"/>
  <c r="I85" i="6"/>
  <c r="H85" i="6"/>
  <c r="G85" i="6"/>
  <c r="D85" i="6"/>
  <c r="C85" i="6"/>
  <c r="T84" i="6"/>
  <c r="S84" i="6"/>
  <c r="R84" i="6"/>
  <c r="Q84" i="6"/>
  <c r="P84" i="6"/>
  <c r="O84" i="6"/>
  <c r="N84" i="6"/>
  <c r="M84" i="6"/>
  <c r="L84" i="6"/>
  <c r="K84" i="6"/>
  <c r="J84" i="6"/>
  <c r="I84" i="6"/>
  <c r="H84" i="6"/>
  <c r="G84" i="6"/>
  <c r="D84" i="6"/>
  <c r="C84" i="6"/>
  <c r="T83" i="6"/>
  <c r="S83" i="6"/>
  <c r="R83" i="6"/>
  <c r="Q83" i="6"/>
  <c r="P83" i="6"/>
  <c r="O83" i="6"/>
  <c r="N83" i="6"/>
  <c r="M83" i="6"/>
  <c r="L83" i="6"/>
  <c r="K83" i="6"/>
  <c r="J83" i="6"/>
  <c r="I83" i="6"/>
  <c r="H83" i="6"/>
  <c r="G83" i="6"/>
  <c r="D83" i="6"/>
  <c r="C83" i="6"/>
  <c r="T82" i="6"/>
  <c r="S82" i="6"/>
  <c r="R82" i="6"/>
  <c r="Q82" i="6"/>
  <c r="P82" i="6"/>
  <c r="O82" i="6"/>
  <c r="N82" i="6"/>
  <c r="M82" i="6"/>
  <c r="L82" i="6"/>
  <c r="K82" i="6"/>
  <c r="J82" i="6"/>
  <c r="I82" i="6"/>
  <c r="H82" i="6"/>
  <c r="G82" i="6"/>
  <c r="D82" i="6"/>
  <c r="C82" i="6"/>
  <c r="R81" i="6"/>
  <c r="J81" i="6"/>
  <c r="H81" i="6"/>
  <c r="G81" i="6"/>
  <c r="D81" i="6"/>
  <c r="T80" i="6"/>
  <c r="S80" i="6"/>
  <c r="R80" i="6"/>
  <c r="Q80" i="6"/>
  <c r="P80" i="6"/>
  <c r="O80" i="6"/>
  <c r="N80" i="6"/>
  <c r="M80" i="6"/>
  <c r="L80" i="6"/>
  <c r="K80" i="6"/>
  <c r="J80" i="6"/>
  <c r="I80" i="6"/>
  <c r="H80" i="6"/>
  <c r="G80" i="6"/>
  <c r="D80" i="6"/>
  <c r="C80" i="6"/>
  <c r="T79" i="6"/>
  <c r="S79" i="6"/>
  <c r="R79" i="6"/>
  <c r="Q79" i="6"/>
  <c r="P79" i="6"/>
  <c r="O79" i="6"/>
  <c r="N79" i="6"/>
  <c r="M79" i="6"/>
  <c r="L79" i="6"/>
  <c r="K79" i="6"/>
  <c r="J79" i="6"/>
  <c r="I79" i="6"/>
  <c r="H79" i="6"/>
  <c r="G79" i="6"/>
  <c r="D79" i="6"/>
  <c r="C79" i="6"/>
  <c r="T78" i="6"/>
  <c r="S78" i="6"/>
  <c r="R78" i="6"/>
  <c r="Q78" i="6"/>
  <c r="P78" i="6"/>
  <c r="O78" i="6"/>
  <c r="N78" i="6"/>
  <c r="M78" i="6"/>
  <c r="L78" i="6"/>
  <c r="K78" i="6"/>
  <c r="J78" i="6"/>
  <c r="I78" i="6"/>
  <c r="H78" i="6"/>
  <c r="G78" i="6"/>
  <c r="D78" i="6"/>
  <c r="C78" i="6"/>
  <c r="T77" i="6"/>
  <c r="S77" i="6"/>
  <c r="R77" i="6"/>
  <c r="Q77" i="6"/>
  <c r="P77" i="6"/>
  <c r="O77" i="6"/>
  <c r="N77" i="6"/>
  <c r="M77" i="6"/>
  <c r="L77" i="6"/>
  <c r="K77" i="6"/>
  <c r="J77" i="6"/>
  <c r="I77" i="6"/>
  <c r="H77" i="6"/>
  <c r="G77" i="6"/>
  <c r="D77" i="6"/>
  <c r="C77" i="6"/>
  <c r="T76" i="6"/>
  <c r="S76" i="6"/>
  <c r="R76" i="6"/>
  <c r="Q76" i="6"/>
  <c r="P76" i="6"/>
  <c r="O76" i="6"/>
  <c r="N76" i="6"/>
  <c r="M76" i="6"/>
  <c r="L76" i="6"/>
  <c r="K76" i="6"/>
  <c r="J76" i="6"/>
  <c r="I76" i="6"/>
  <c r="H76" i="6"/>
  <c r="G76" i="6"/>
  <c r="D76" i="6"/>
  <c r="C76" i="6"/>
  <c r="T75" i="6"/>
  <c r="S75" i="6"/>
  <c r="R75" i="6"/>
  <c r="Q75" i="6"/>
  <c r="P75" i="6"/>
  <c r="O75" i="6"/>
  <c r="N75" i="6"/>
  <c r="M75" i="6"/>
  <c r="L75" i="6"/>
  <c r="K75" i="6"/>
  <c r="J75" i="6"/>
  <c r="I75" i="6"/>
  <c r="H75" i="6"/>
  <c r="G75" i="6"/>
  <c r="D75" i="6"/>
  <c r="C75" i="6"/>
  <c r="T74" i="6"/>
  <c r="S74" i="6"/>
  <c r="R74" i="6"/>
  <c r="Q74" i="6"/>
  <c r="P74" i="6"/>
  <c r="O74" i="6"/>
  <c r="N74" i="6"/>
  <c r="M74" i="6"/>
  <c r="L74" i="6"/>
  <c r="K74" i="6"/>
  <c r="J74" i="6"/>
  <c r="I74" i="6"/>
  <c r="H74" i="6"/>
  <c r="G74" i="6"/>
  <c r="D74" i="6"/>
  <c r="C74" i="6"/>
  <c r="T73" i="6"/>
  <c r="S73" i="6"/>
  <c r="R73" i="6"/>
  <c r="Q73" i="6"/>
  <c r="P73" i="6"/>
  <c r="O73" i="6"/>
  <c r="N73" i="6"/>
  <c r="M73" i="6"/>
  <c r="L73" i="6"/>
  <c r="K73" i="6"/>
  <c r="J73" i="6"/>
  <c r="I73" i="6"/>
  <c r="H73" i="6"/>
  <c r="G73" i="6"/>
  <c r="D73" i="6"/>
  <c r="C73" i="6"/>
  <c r="T72" i="6"/>
  <c r="S72" i="6"/>
  <c r="R72" i="6"/>
  <c r="Q72" i="6"/>
  <c r="P72" i="6"/>
  <c r="O72" i="6"/>
  <c r="N72" i="6"/>
  <c r="M72" i="6"/>
  <c r="L72" i="6"/>
  <c r="K72" i="6"/>
  <c r="J72" i="6"/>
  <c r="I72" i="6"/>
  <c r="H72" i="6"/>
  <c r="G72" i="6"/>
  <c r="D72" i="6"/>
  <c r="C72" i="6"/>
  <c r="T71" i="6"/>
  <c r="S71" i="6"/>
  <c r="R71" i="6"/>
  <c r="Q71" i="6"/>
  <c r="P71" i="6"/>
  <c r="O71" i="6"/>
  <c r="N71" i="6"/>
  <c r="M71" i="6"/>
  <c r="L71" i="6"/>
  <c r="K71" i="6"/>
  <c r="J71" i="6"/>
  <c r="I71" i="6"/>
  <c r="H71" i="6"/>
  <c r="G71" i="6"/>
  <c r="D71" i="6"/>
  <c r="C71" i="6"/>
  <c r="T70" i="6"/>
  <c r="S70" i="6"/>
  <c r="R70" i="6"/>
  <c r="Q70" i="6"/>
  <c r="P70" i="6"/>
  <c r="O70" i="6"/>
  <c r="N70" i="6"/>
  <c r="M70" i="6"/>
  <c r="L70" i="6"/>
  <c r="K70" i="6"/>
  <c r="J70" i="6"/>
  <c r="I70" i="6"/>
  <c r="H70" i="6"/>
  <c r="G70" i="6"/>
  <c r="D70" i="6"/>
  <c r="C70" i="6"/>
  <c r="T69" i="6"/>
  <c r="S69" i="6"/>
  <c r="R69" i="6"/>
  <c r="Q69" i="6"/>
  <c r="P69" i="6"/>
  <c r="O69" i="6"/>
  <c r="N69" i="6"/>
  <c r="M69" i="6"/>
  <c r="L69" i="6"/>
  <c r="K69" i="6"/>
  <c r="J69" i="6"/>
  <c r="I69" i="6"/>
  <c r="H69" i="6"/>
  <c r="G69" i="6"/>
  <c r="D69" i="6"/>
  <c r="C69" i="6"/>
  <c r="S68" i="6"/>
  <c r="R68" i="6"/>
  <c r="O68" i="6"/>
  <c r="N68" i="6"/>
  <c r="J68" i="6"/>
  <c r="D68" i="6"/>
  <c r="T67" i="6"/>
  <c r="S67" i="6"/>
  <c r="R67" i="6"/>
  <c r="Q67" i="6"/>
  <c r="P67" i="6"/>
  <c r="O67" i="6"/>
  <c r="N67" i="6"/>
  <c r="M67" i="6"/>
  <c r="L67" i="6"/>
  <c r="K67" i="6"/>
  <c r="J67" i="6"/>
  <c r="I67" i="6"/>
  <c r="H67" i="6"/>
  <c r="G67" i="6"/>
  <c r="D67" i="6"/>
  <c r="C67" i="6"/>
  <c r="T66" i="6"/>
  <c r="S66" i="6"/>
  <c r="R66" i="6"/>
  <c r="Q66" i="6"/>
  <c r="P66" i="6"/>
  <c r="O66" i="6"/>
  <c r="N66" i="6"/>
  <c r="M66" i="6"/>
  <c r="L66" i="6"/>
  <c r="K66" i="6"/>
  <c r="J66" i="6"/>
  <c r="I66" i="6"/>
  <c r="H66" i="6"/>
  <c r="G66" i="6"/>
  <c r="D66" i="6"/>
  <c r="C66" i="6"/>
  <c r="T65" i="6"/>
  <c r="S65" i="6"/>
  <c r="R65" i="6"/>
  <c r="Q65" i="6"/>
  <c r="P65" i="6"/>
  <c r="O65" i="6"/>
  <c r="N65" i="6"/>
  <c r="M65" i="6"/>
  <c r="L65" i="6"/>
  <c r="K65" i="6"/>
  <c r="J65" i="6"/>
  <c r="I65" i="6"/>
  <c r="H65" i="6"/>
  <c r="G65" i="6"/>
  <c r="D65" i="6"/>
  <c r="C65" i="6"/>
  <c r="T64" i="6"/>
  <c r="S64" i="6"/>
  <c r="R64" i="6"/>
  <c r="Q64" i="6"/>
  <c r="P64" i="6"/>
  <c r="O64" i="6"/>
  <c r="N64" i="6"/>
  <c r="M64" i="6"/>
  <c r="L64" i="6"/>
  <c r="K64" i="6"/>
  <c r="J64" i="6"/>
  <c r="I64" i="6"/>
  <c r="H64" i="6"/>
  <c r="G64" i="6"/>
  <c r="D64" i="6"/>
  <c r="C64" i="6"/>
  <c r="T63" i="6"/>
  <c r="S63" i="6"/>
  <c r="R63" i="6"/>
  <c r="Q63" i="6"/>
  <c r="P63" i="6"/>
  <c r="O63" i="6"/>
  <c r="N63" i="6"/>
  <c r="M63" i="6"/>
  <c r="L63" i="6"/>
  <c r="K63" i="6"/>
  <c r="J63" i="6"/>
  <c r="I63" i="6"/>
  <c r="H63" i="6"/>
  <c r="G63" i="6"/>
  <c r="D63" i="6"/>
  <c r="C63" i="6"/>
  <c r="T62" i="6"/>
  <c r="S62" i="6"/>
  <c r="R62" i="6"/>
  <c r="Q62" i="6"/>
  <c r="P62" i="6"/>
  <c r="O62" i="6"/>
  <c r="N62" i="6"/>
  <c r="M62" i="6"/>
  <c r="L62" i="6"/>
  <c r="K62" i="6"/>
  <c r="J62" i="6"/>
  <c r="I62" i="6"/>
  <c r="H62" i="6"/>
  <c r="G62" i="6"/>
  <c r="D62" i="6"/>
  <c r="C62" i="6"/>
  <c r="T61" i="6"/>
  <c r="S61" i="6"/>
  <c r="R61" i="6"/>
  <c r="Q61" i="6"/>
  <c r="P61" i="6"/>
  <c r="O61" i="6"/>
  <c r="N61" i="6"/>
  <c r="M61" i="6"/>
  <c r="L61" i="6"/>
  <c r="K61" i="6"/>
  <c r="J61" i="6"/>
  <c r="I61" i="6"/>
  <c r="H61" i="6"/>
  <c r="G61" i="6"/>
  <c r="D61" i="6"/>
  <c r="C61" i="6"/>
  <c r="T60" i="6"/>
  <c r="S60" i="6"/>
  <c r="R60" i="6"/>
  <c r="Q60" i="6"/>
  <c r="P60" i="6"/>
  <c r="O60" i="6"/>
  <c r="N60" i="6"/>
  <c r="M60" i="6"/>
  <c r="L60" i="6"/>
  <c r="K60" i="6"/>
  <c r="J60" i="6"/>
  <c r="I60" i="6"/>
  <c r="H60" i="6"/>
  <c r="G60" i="6"/>
  <c r="D60" i="6"/>
  <c r="C60" i="6"/>
  <c r="T59" i="6"/>
  <c r="S59" i="6"/>
  <c r="R59" i="6"/>
  <c r="Q59" i="6"/>
  <c r="P59" i="6"/>
  <c r="O59" i="6"/>
  <c r="N59" i="6"/>
  <c r="M59" i="6"/>
  <c r="L59" i="6"/>
  <c r="K59" i="6"/>
  <c r="J59" i="6"/>
  <c r="I59" i="6"/>
  <c r="H59" i="6"/>
  <c r="G59" i="6"/>
  <c r="D59" i="6"/>
  <c r="C59" i="6"/>
  <c r="T58" i="6"/>
  <c r="S58" i="6"/>
  <c r="R58" i="6"/>
  <c r="Q58" i="6"/>
  <c r="P58" i="6"/>
  <c r="O58" i="6"/>
  <c r="N58" i="6"/>
  <c r="M58" i="6"/>
  <c r="L58" i="6"/>
  <c r="K58" i="6"/>
  <c r="J58" i="6"/>
  <c r="I58" i="6"/>
  <c r="H58" i="6"/>
  <c r="G58" i="6"/>
  <c r="D58" i="6"/>
  <c r="C58" i="6"/>
  <c r="T57" i="6"/>
  <c r="S57" i="6"/>
  <c r="R57" i="6"/>
  <c r="Q57" i="6"/>
  <c r="P57" i="6"/>
  <c r="O57" i="6"/>
  <c r="N57" i="6"/>
  <c r="M57" i="6"/>
  <c r="L57" i="6"/>
  <c r="K57" i="6"/>
  <c r="J57" i="6"/>
  <c r="I57" i="6"/>
  <c r="H57" i="6"/>
  <c r="G57" i="6"/>
  <c r="D57" i="6"/>
  <c r="C57" i="6"/>
  <c r="T56" i="6"/>
  <c r="S56" i="6"/>
  <c r="R56" i="6"/>
  <c r="Q56" i="6"/>
  <c r="P56" i="6"/>
  <c r="O56" i="6"/>
  <c r="N56" i="6"/>
  <c r="M56" i="6"/>
  <c r="L56" i="6"/>
  <c r="K56" i="6"/>
  <c r="J56" i="6"/>
  <c r="I56" i="6"/>
  <c r="H56" i="6"/>
  <c r="G56" i="6"/>
  <c r="D56" i="6"/>
  <c r="C56" i="6"/>
  <c r="N55" i="6"/>
  <c r="G55" i="6"/>
  <c r="D55" i="6"/>
  <c r="T54" i="6"/>
  <c r="S54" i="6"/>
  <c r="R54" i="6"/>
  <c r="Q54" i="6"/>
  <c r="P54" i="6"/>
  <c r="O54" i="6"/>
  <c r="N54" i="6"/>
  <c r="M54" i="6"/>
  <c r="L54" i="6"/>
  <c r="K54" i="6"/>
  <c r="J54" i="6"/>
  <c r="I54" i="6"/>
  <c r="H54" i="6"/>
  <c r="G54" i="6"/>
  <c r="D54" i="6"/>
  <c r="C54" i="6"/>
  <c r="T53" i="6"/>
  <c r="S53" i="6"/>
  <c r="R53" i="6"/>
  <c r="Q53" i="6"/>
  <c r="P53" i="6"/>
  <c r="O53" i="6"/>
  <c r="N53" i="6"/>
  <c r="M53" i="6"/>
  <c r="L53" i="6"/>
  <c r="K53" i="6"/>
  <c r="J53" i="6"/>
  <c r="I53" i="6"/>
  <c r="H53" i="6"/>
  <c r="G53" i="6"/>
  <c r="D53" i="6"/>
  <c r="C53" i="6"/>
  <c r="T52" i="6"/>
  <c r="S52" i="6"/>
  <c r="R52" i="6"/>
  <c r="Q52" i="6"/>
  <c r="P52" i="6"/>
  <c r="O52" i="6"/>
  <c r="N52" i="6"/>
  <c r="M52" i="6"/>
  <c r="L52" i="6"/>
  <c r="K52" i="6"/>
  <c r="J52" i="6"/>
  <c r="I52" i="6"/>
  <c r="H52" i="6"/>
  <c r="G52" i="6"/>
  <c r="D52" i="6"/>
  <c r="C52" i="6"/>
  <c r="T51" i="6"/>
  <c r="S51" i="6"/>
  <c r="R51" i="6"/>
  <c r="Q51" i="6"/>
  <c r="P51" i="6"/>
  <c r="O51" i="6"/>
  <c r="N51" i="6"/>
  <c r="M51" i="6"/>
  <c r="L51" i="6"/>
  <c r="K51" i="6"/>
  <c r="J51" i="6"/>
  <c r="I51" i="6"/>
  <c r="H51" i="6"/>
  <c r="G51" i="6"/>
  <c r="D51" i="6"/>
  <c r="C51" i="6"/>
  <c r="T50" i="6"/>
  <c r="S50" i="6"/>
  <c r="R50" i="6"/>
  <c r="Q50" i="6"/>
  <c r="P50" i="6"/>
  <c r="O50" i="6"/>
  <c r="N50" i="6"/>
  <c r="M50" i="6"/>
  <c r="L50" i="6"/>
  <c r="K50" i="6"/>
  <c r="J50" i="6"/>
  <c r="I50" i="6"/>
  <c r="H50" i="6"/>
  <c r="G50" i="6"/>
  <c r="D50" i="6"/>
  <c r="C50" i="6"/>
  <c r="T49" i="6"/>
  <c r="S49" i="6"/>
  <c r="R49" i="6"/>
  <c r="Q49" i="6"/>
  <c r="P49" i="6"/>
  <c r="O49" i="6"/>
  <c r="N49" i="6"/>
  <c r="M49" i="6"/>
  <c r="L49" i="6"/>
  <c r="K49" i="6"/>
  <c r="J49" i="6"/>
  <c r="I49" i="6"/>
  <c r="H49" i="6"/>
  <c r="G49" i="6"/>
  <c r="D49" i="6"/>
  <c r="C49" i="6"/>
  <c r="T48" i="6"/>
  <c r="S48" i="6"/>
  <c r="R48" i="6"/>
  <c r="Q48" i="6"/>
  <c r="P48" i="6"/>
  <c r="O48" i="6"/>
  <c r="N48" i="6"/>
  <c r="M48" i="6"/>
  <c r="L48" i="6"/>
  <c r="K48" i="6"/>
  <c r="J48" i="6"/>
  <c r="I48" i="6"/>
  <c r="H48" i="6"/>
  <c r="G48" i="6"/>
  <c r="D48" i="6"/>
  <c r="C48" i="6"/>
  <c r="T47" i="6"/>
  <c r="S47" i="6"/>
  <c r="R47" i="6"/>
  <c r="Q47" i="6"/>
  <c r="P47" i="6"/>
  <c r="O47" i="6"/>
  <c r="N47" i="6"/>
  <c r="M47" i="6"/>
  <c r="L47" i="6"/>
  <c r="K47" i="6"/>
  <c r="J47" i="6"/>
  <c r="I47" i="6"/>
  <c r="H47" i="6"/>
  <c r="G47" i="6"/>
  <c r="D47" i="6"/>
  <c r="C47" i="6"/>
  <c r="T46" i="6"/>
  <c r="S46" i="6"/>
  <c r="R46" i="6"/>
  <c r="Q46" i="6"/>
  <c r="P46" i="6"/>
  <c r="O46" i="6"/>
  <c r="N46" i="6"/>
  <c r="M46" i="6"/>
  <c r="L46" i="6"/>
  <c r="K46" i="6"/>
  <c r="J46" i="6"/>
  <c r="I46" i="6"/>
  <c r="H46" i="6"/>
  <c r="G46" i="6"/>
  <c r="D46" i="6"/>
  <c r="C46" i="6"/>
  <c r="T45" i="6"/>
  <c r="S45" i="6"/>
  <c r="R45" i="6"/>
  <c r="Q45" i="6"/>
  <c r="P45" i="6"/>
  <c r="O45" i="6"/>
  <c r="N45" i="6"/>
  <c r="M45" i="6"/>
  <c r="L45" i="6"/>
  <c r="K45" i="6"/>
  <c r="J45" i="6"/>
  <c r="I45" i="6"/>
  <c r="H45" i="6"/>
  <c r="G45" i="6"/>
  <c r="D45" i="6"/>
  <c r="C45" i="6"/>
  <c r="T44" i="6"/>
  <c r="S44" i="6"/>
  <c r="R44" i="6"/>
  <c r="Q44" i="6"/>
  <c r="P44" i="6"/>
  <c r="O44" i="6"/>
  <c r="N44" i="6"/>
  <c r="M44" i="6"/>
  <c r="L44" i="6"/>
  <c r="K44" i="6"/>
  <c r="J44" i="6"/>
  <c r="I44" i="6"/>
  <c r="H44" i="6"/>
  <c r="G44" i="6"/>
  <c r="D44" i="6"/>
  <c r="C44" i="6"/>
  <c r="T43" i="6"/>
  <c r="S43" i="6"/>
  <c r="R43" i="6"/>
  <c r="Q43" i="6"/>
  <c r="P43" i="6"/>
  <c r="O43" i="6"/>
  <c r="N43" i="6"/>
  <c r="M43" i="6"/>
  <c r="L43" i="6"/>
  <c r="K43" i="6"/>
  <c r="J43" i="6"/>
  <c r="I43" i="6"/>
  <c r="H43" i="6"/>
  <c r="G43" i="6"/>
  <c r="D43" i="6"/>
  <c r="C43" i="6"/>
  <c r="S42" i="6"/>
  <c r="Q42" i="6"/>
  <c r="L42" i="6"/>
  <c r="J42" i="6"/>
  <c r="I42" i="6"/>
  <c r="H42" i="6"/>
  <c r="G42" i="6"/>
  <c r="T41" i="6"/>
  <c r="S41" i="6"/>
  <c r="R41" i="6"/>
  <c r="Q41" i="6"/>
  <c r="P41" i="6"/>
  <c r="O41" i="6"/>
  <c r="N41" i="6"/>
  <c r="M41" i="6"/>
  <c r="L41" i="6"/>
  <c r="K41" i="6"/>
  <c r="J41" i="6"/>
  <c r="I41" i="6"/>
  <c r="H41" i="6"/>
  <c r="G41" i="6"/>
  <c r="D41" i="6"/>
  <c r="C41" i="6"/>
  <c r="T40" i="6"/>
  <c r="S40" i="6"/>
  <c r="R40" i="6"/>
  <c r="Q40" i="6"/>
  <c r="P40" i="6"/>
  <c r="O40" i="6"/>
  <c r="N40" i="6"/>
  <c r="M40" i="6"/>
  <c r="L40" i="6"/>
  <c r="K40" i="6"/>
  <c r="J40" i="6"/>
  <c r="I40" i="6"/>
  <c r="H40" i="6"/>
  <c r="G40" i="6"/>
  <c r="D40" i="6"/>
  <c r="C40" i="6"/>
  <c r="T39" i="6"/>
  <c r="S39" i="6"/>
  <c r="R39" i="6"/>
  <c r="Q39" i="6"/>
  <c r="P39" i="6"/>
  <c r="O39" i="6"/>
  <c r="N39" i="6"/>
  <c r="M39" i="6"/>
  <c r="L39" i="6"/>
  <c r="K39" i="6"/>
  <c r="J39" i="6"/>
  <c r="I39" i="6"/>
  <c r="H39" i="6"/>
  <c r="G39" i="6"/>
  <c r="D39" i="6"/>
  <c r="C39" i="6"/>
  <c r="T38" i="6"/>
  <c r="S38" i="6"/>
  <c r="R38" i="6"/>
  <c r="Q38" i="6"/>
  <c r="P38" i="6"/>
  <c r="O38" i="6"/>
  <c r="N38" i="6"/>
  <c r="M38" i="6"/>
  <c r="L38" i="6"/>
  <c r="K38" i="6"/>
  <c r="J38" i="6"/>
  <c r="I38" i="6"/>
  <c r="H38" i="6"/>
  <c r="G38" i="6"/>
  <c r="D38" i="6"/>
  <c r="C38" i="6"/>
  <c r="T37" i="6"/>
  <c r="S37" i="6"/>
  <c r="R37" i="6"/>
  <c r="Q37" i="6"/>
  <c r="P37" i="6"/>
  <c r="O37" i="6"/>
  <c r="N37" i="6"/>
  <c r="M37" i="6"/>
  <c r="L37" i="6"/>
  <c r="K37" i="6"/>
  <c r="J37" i="6"/>
  <c r="I37" i="6"/>
  <c r="H37" i="6"/>
  <c r="G37" i="6"/>
  <c r="D37" i="6"/>
  <c r="C37" i="6"/>
  <c r="T36" i="6"/>
  <c r="S36" i="6"/>
  <c r="R36" i="6"/>
  <c r="Q36" i="6"/>
  <c r="P36" i="6"/>
  <c r="O36" i="6"/>
  <c r="N36" i="6"/>
  <c r="M36" i="6"/>
  <c r="L36" i="6"/>
  <c r="K36" i="6"/>
  <c r="J36" i="6"/>
  <c r="I36" i="6"/>
  <c r="H36" i="6"/>
  <c r="G36" i="6"/>
  <c r="D36" i="6"/>
  <c r="C36" i="6"/>
  <c r="T35" i="6"/>
  <c r="S35" i="6"/>
  <c r="R35" i="6"/>
  <c r="Q35" i="6"/>
  <c r="P35" i="6"/>
  <c r="O35" i="6"/>
  <c r="N35" i="6"/>
  <c r="M35" i="6"/>
  <c r="L35" i="6"/>
  <c r="K35" i="6"/>
  <c r="J35" i="6"/>
  <c r="I35" i="6"/>
  <c r="H35" i="6"/>
  <c r="G35" i="6"/>
  <c r="D35" i="6"/>
  <c r="C35" i="6"/>
  <c r="T34" i="6"/>
  <c r="S34" i="6"/>
  <c r="R34" i="6"/>
  <c r="Q34" i="6"/>
  <c r="P34" i="6"/>
  <c r="O34" i="6"/>
  <c r="N34" i="6"/>
  <c r="M34" i="6"/>
  <c r="L34" i="6"/>
  <c r="K34" i="6"/>
  <c r="J34" i="6"/>
  <c r="I34" i="6"/>
  <c r="H34" i="6"/>
  <c r="G34" i="6"/>
  <c r="D34" i="6"/>
  <c r="C34" i="6"/>
  <c r="T33" i="6"/>
  <c r="S33" i="6"/>
  <c r="R33" i="6"/>
  <c r="Q33" i="6"/>
  <c r="P33" i="6"/>
  <c r="O33" i="6"/>
  <c r="N33" i="6"/>
  <c r="M33" i="6"/>
  <c r="L33" i="6"/>
  <c r="K33" i="6"/>
  <c r="J33" i="6"/>
  <c r="I33" i="6"/>
  <c r="H33" i="6"/>
  <c r="G33" i="6"/>
  <c r="D33" i="6"/>
  <c r="C33" i="6"/>
  <c r="T32" i="6"/>
  <c r="S32" i="6"/>
  <c r="R32" i="6"/>
  <c r="Q32" i="6"/>
  <c r="P32" i="6"/>
  <c r="O32" i="6"/>
  <c r="N32" i="6"/>
  <c r="M32" i="6"/>
  <c r="L32" i="6"/>
  <c r="K32" i="6"/>
  <c r="J32" i="6"/>
  <c r="I32" i="6"/>
  <c r="H32" i="6"/>
  <c r="G32" i="6"/>
  <c r="D32" i="6"/>
  <c r="C32" i="6"/>
  <c r="T31" i="6"/>
  <c r="S31" i="6"/>
  <c r="R31" i="6"/>
  <c r="Q31" i="6"/>
  <c r="P31" i="6"/>
  <c r="O31" i="6"/>
  <c r="N31" i="6"/>
  <c r="M31" i="6"/>
  <c r="L31" i="6"/>
  <c r="K31" i="6"/>
  <c r="J31" i="6"/>
  <c r="I31" i="6"/>
  <c r="H31" i="6"/>
  <c r="G31" i="6"/>
  <c r="D31" i="6"/>
  <c r="C31" i="6"/>
  <c r="T30" i="6"/>
  <c r="S30" i="6"/>
  <c r="R30" i="6"/>
  <c r="Q30" i="6"/>
  <c r="P30" i="6"/>
  <c r="O30" i="6"/>
  <c r="N30" i="6"/>
  <c r="M30" i="6"/>
  <c r="L30" i="6"/>
  <c r="K30" i="6"/>
  <c r="J30" i="6"/>
  <c r="I30" i="6"/>
  <c r="H30" i="6"/>
  <c r="G30" i="6"/>
  <c r="D30" i="6"/>
  <c r="C30" i="6"/>
  <c r="S29" i="6"/>
  <c r="Q29" i="6"/>
  <c r="N29" i="6"/>
  <c r="J29" i="6"/>
  <c r="I29" i="6"/>
  <c r="H29" i="6"/>
  <c r="T28" i="6"/>
  <c r="S28" i="6"/>
  <c r="R28" i="6"/>
  <c r="Q28" i="6"/>
  <c r="P28" i="6"/>
  <c r="O28" i="6"/>
  <c r="N28" i="6"/>
  <c r="M28" i="6"/>
  <c r="L28" i="6"/>
  <c r="K28" i="6"/>
  <c r="J28" i="6"/>
  <c r="I28" i="6"/>
  <c r="H28" i="6"/>
  <c r="G28" i="6"/>
  <c r="D28" i="6"/>
  <c r="C28" i="6"/>
  <c r="T27" i="6"/>
  <c r="S27" i="6"/>
  <c r="R27" i="6"/>
  <c r="Q27" i="6"/>
  <c r="P27" i="6"/>
  <c r="O27" i="6"/>
  <c r="N27" i="6"/>
  <c r="M27" i="6"/>
  <c r="L27" i="6"/>
  <c r="K27" i="6"/>
  <c r="J27" i="6"/>
  <c r="I27" i="6"/>
  <c r="H27" i="6"/>
  <c r="G27" i="6"/>
  <c r="D27" i="6"/>
  <c r="C27" i="6"/>
  <c r="T26" i="6"/>
  <c r="S26" i="6"/>
  <c r="R26" i="6"/>
  <c r="Q26" i="6"/>
  <c r="P26" i="6"/>
  <c r="O26" i="6"/>
  <c r="N26" i="6"/>
  <c r="M26" i="6"/>
  <c r="L26" i="6"/>
  <c r="K26" i="6"/>
  <c r="J26" i="6"/>
  <c r="I26" i="6"/>
  <c r="H26" i="6"/>
  <c r="G26" i="6"/>
  <c r="D26" i="6"/>
  <c r="C26" i="6"/>
  <c r="T25" i="6"/>
  <c r="S25" i="6"/>
  <c r="R25" i="6"/>
  <c r="Q25" i="6"/>
  <c r="P25" i="6"/>
  <c r="O25" i="6"/>
  <c r="N25" i="6"/>
  <c r="M25" i="6"/>
  <c r="L25" i="6"/>
  <c r="K25" i="6"/>
  <c r="J25" i="6"/>
  <c r="I25" i="6"/>
  <c r="H25" i="6"/>
  <c r="G25" i="6"/>
  <c r="D25" i="6"/>
  <c r="C25" i="6"/>
  <c r="T24" i="6"/>
  <c r="S24" i="6"/>
  <c r="R24" i="6"/>
  <c r="Q24" i="6"/>
  <c r="P24" i="6"/>
  <c r="O24" i="6"/>
  <c r="N24" i="6"/>
  <c r="M24" i="6"/>
  <c r="L24" i="6"/>
  <c r="K24" i="6"/>
  <c r="J24" i="6"/>
  <c r="I24" i="6"/>
  <c r="H24" i="6"/>
  <c r="G24" i="6"/>
  <c r="D24" i="6"/>
  <c r="C24" i="6"/>
  <c r="T23" i="6"/>
  <c r="S23" i="6"/>
  <c r="R23" i="6"/>
  <c r="Q23" i="6"/>
  <c r="P23" i="6"/>
  <c r="O23" i="6"/>
  <c r="N23" i="6"/>
  <c r="M23" i="6"/>
  <c r="L23" i="6"/>
  <c r="K23" i="6"/>
  <c r="J23" i="6"/>
  <c r="I23" i="6"/>
  <c r="H23" i="6"/>
  <c r="G23" i="6"/>
  <c r="D23" i="6"/>
  <c r="C23" i="6"/>
  <c r="T22" i="6"/>
  <c r="S22" i="6"/>
  <c r="R22" i="6"/>
  <c r="Q22" i="6"/>
  <c r="P22" i="6"/>
  <c r="O22" i="6"/>
  <c r="N22" i="6"/>
  <c r="M22" i="6"/>
  <c r="L22" i="6"/>
  <c r="K22" i="6"/>
  <c r="J22" i="6"/>
  <c r="I22" i="6"/>
  <c r="H22" i="6"/>
  <c r="G22" i="6"/>
  <c r="D22" i="6"/>
  <c r="C22" i="6"/>
  <c r="T21" i="6"/>
  <c r="S21" i="6"/>
  <c r="R21" i="6"/>
  <c r="Q21" i="6"/>
  <c r="P21" i="6"/>
  <c r="O21" i="6"/>
  <c r="N21" i="6"/>
  <c r="M21" i="6"/>
  <c r="L21" i="6"/>
  <c r="K21" i="6"/>
  <c r="J21" i="6"/>
  <c r="I21" i="6"/>
  <c r="H21" i="6"/>
  <c r="G21" i="6"/>
  <c r="D21" i="6"/>
  <c r="C21" i="6"/>
  <c r="T20" i="6"/>
  <c r="S20" i="6"/>
  <c r="R20" i="6"/>
  <c r="Q20" i="6"/>
  <c r="P20" i="6"/>
  <c r="O20" i="6"/>
  <c r="N20" i="6"/>
  <c r="M20" i="6"/>
  <c r="L20" i="6"/>
  <c r="K20" i="6"/>
  <c r="J20" i="6"/>
  <c r="I20" i="6"/>
  <c r="H20" i="6"/>
  <c r="G20" i="6"/>
  <c r="D20" i="6"/>
  <c r="C20" i="6"/>
  <c r="T19" i="6"/>
  <c r="S19" i="6"/>
  <c r="R19" i="6"/>
  <c r="Q19" i="6"/>
  <c r="P19" i="6"/>
  <c r="O19" i="6"/>
  <c r="N19" i="6"/>
  <c r="M19" i="6"/>
  <c r="L19" i="6"/>
  <c r="K19" i="6"/>
  <c r="J19" i="6"/>
  <c r="I19" i="6"/>
  <c r="H19" i="6"/>
  <c r="G19" i="6"/>
  <c r="D19" i="6"/>
  <c r="C19" i="6"/>
  <c r="T18" i="6"/>
  <c r="S18" i="6"/>
  <c r="R18" i="6"/>
  <c r="Q18" i="6"/>
  <c r="P18" i="6"/>
  <c r="O18" i="6"/>
  <c r="N18" i="6"/>
  <c r="M18" i="6"/>
  <c r="L18" i="6"/>
  <c r="K18" i="6"/>
  <c r="J18" i="6"/>
  <c r="I18" i="6"/>
  <c r="H18" i="6"/>
  <c r="G18" i="6"/>
  <c r="D18" i="6"/>
  <c r="C18" i="6"/>
  <c r="T17" i="6"/>
  <c r="S17" i="6"/>
  <c r="R17" i="6"/>
  <c r="Q17" i="6"/>
  <c r="P17" i="6"/>
  <c r="O17" i="6"/>
  <c r="N17" i="6"/>
  <c r="M17" i="6"/>
  <c r="L17" i="6"/>
  <c r="K17" i="6"/>
  <c r="J17" i="6"/>
  <c r="I17" i="6"/>
  <c r="H17" i="6"/>
  <c r="G17" i="6"/>
  <c r="D17" i="6"/>
  <c r="C17" i="6"/>
  <c r="Q16" i="6"/>
  <c r="L16" i="6"/>
  <c r="I16" i="6"/>
  <c r="D16" i="6"/>
  <c r="C16" i="6"/>
  <c r="T15" i="6"/>
  <c r="S15" i="6"/>
  <c r="R15" i="6"/>
  <c r="Q15" i="6"/>
  <c r="P15" i="6"/>
  <c r="O15" i="6"/>
  <c r="N15" i="6"/>
  <c r="M15" i="6"/>
  <c r="L15" i="6"/>
  <c r="K15" i="6"/>
  <c r="J15" i="6"/>
  <c r="I15" i="6"/>
  <c r="H15" i="6"/>
  <c r="G15" i="6"/>
  <c r="D15" i="6"/>
  <c r="C15" i="6"/>
  <c r="T14" i="6"/>
  <c r="S14" i="6"/>
  <c r="R14" i="6"/>
  <c r="Q14" i="6"/>
  <c r="P14" i="6"/>
  <c r="O14" i="6"/>
  <c r="N14" i="6"/>
  <c r="M14" i="6"/>
  <c r="L14" i="6"/>
  <c r="K14" i="6"/>
  <c r="J14" i="6"/>
  <c r="I14" i="6"/>
  <c r="H14" i="6"/>
  <c r="G14" i="6"/>
  <c r="D14" i="6"/>
  <c r="C14" i="6"/>
  <c r="T13" i="6"/>
  <c r="S13" i="6"/>
  <c r="R13" i="6"/>
  <c r="Q13" i="6"/>
  <c r="P13" i="6"/>
  <c r="O13" i="6"/>
  <c r="N13" i="6"/>
  <c r="M13" i="6"/>
  <c r="L13" i="6"/>
  <c r="K13" i="6"/>
  <c r="J13" i="6"/>
  <c r="I13" i="6"/>
  <c r="H13" i="6"/>
  <c r="G13" i="6"/>
  <c r="D13" i="6"/>
  <c r="C13" i="6"/>
  <c r="T12" i="6"/>
  <c r="S12" i="6"/>
  <c r="R12" i="6"/>
  <c r="Q12" i="6"/>
  <c r="P12" i="6"/>
  <c r="O12" i="6"/>
  <c r="N12" i="6"/>
  <c r="M12" i="6"/>
  <c r="L12" i="6"/>
  <c r="K12" i="6"/>
  <c r="J12" i="6"/>
  <c r="I12" i="6"/>
  <c r="H12" i="6"/>
  <c r="G12" i="6"/>
  <c r="D12" i="6"/>
  <c r="C12" i="6"/>
  <c r="T11" i="6"/>
  <c r="S11" i="6"/>
  <c r="R11" i="6"/>
  <c r="Q11" i="6"/>
  <c r="P11" i="6"/>
  <c r="O11" i="6"/>
  <c r="N11" i="6"/>
  <c r="M11" i="6"/>
  <c r="L11" i="6"/>
  <c r="K11" i="6"/>
  <c r="J11" i="6"/>
  <c r="I11" i="6"/>
  <c r="H11" i="6"/>
  <c r="G11" i="6"/>
  <c r="D11" i="6"/>
  <c r="C11" i="6"/>
  <c r="T10" i="6"/>
  <c r="S10" i="6"/>
  <c r="R10" i="6"/>
  <c r="Q10" i="6"/>
  <c r="P10" i="6"/>
  <c r="O10" i="6"/>
  <c r="N10" i="6"/>
  <c r="M10" i="6"/>
  <c r="L10" i="6"/>
  <c r="K10" i="6"/>
  <c r="J10" i="6"/>
  <c r="I10" i="6"/>
  <c r="H10" i="6"/>
  <c r="G10" i="6"/>
  <c r="D10" i="6"/>
  <c r="C10" i="6"/>
  <c r="T9" i="6"/>
  <c r="S9" i="6"/>
  <c r="R9" i="6"/>
  <c r="Q9" i="6"/>
  <c r="P9" i="6"/>
  <c r="O9" i="6"/>
  <c r="N9" i="6"/>
  <c r="M9" i="6"/>
  <c r="L9" i="6"/>
  <c r="K9" i="6"/>
  <c r="J9" i="6"/>
  <c r="I9" i="6"/>
  <c r="H9" i="6"/>
  <c r="G9" i="6"/>
  <c r="D9" i="6"/>
  <c r="C9" i="6"/>
  <c r="T8" i="6"/>
  <c r="S8" i="6"/>
  <c r="R8" i="6"/>
  <c r="Q8" i="6"/>
  <c r="P8" i="6"/>
  <c r="O8" i="6"/>
  <c r="N8" i="6"/>
  <c r="M8" i="6"/>
  <c r="L8" i="6"/>
  <c r="K8" i="6"/>
  <c r="J8" i="6"/>
  <c r="I8" i="6"/>
  <c r="H8" i="6"/>
  <c r="G8" i="6"/>
  <c r="D8" i="6"/>
  <c r="C8" i="6"/>
  <c r="T7" i="6"/>
  <c r="S7" i="6"/>
  <c r="R7" i="6"/>
  <c r="Q7" i="6"/>
  <c r="P7" i="6"/>
  <c r="O7" i="6"/>
  <c r="N7" i="6"/>
  <c r="M7" i="6"/>
  <c r="L7" i="6"/>
  <c r="K7" i="6"/>
  <c r="J7" i="6"/>
  <c r="I7" i="6"/>
  <c r="H7" i="6"/>
  <c r="G7" i="6"/>
  <c r="D7" i="6"/>
  <c r="C7" i="6"/>
  <c r="T6" i="6"/>
  <c r="S6" i="6"/>
  <c r="R6" i="6"/>
  <c r="Q6" i="6"/>
  <c r="P6" i="6"/>
  <c r="O6" i="6"/>
  <c r="N6" i="6"/>
  <c r="M6" i="6"/>
  <c r="L6" i="6"/>
  <c r="K6" i="6"/>
  <c r="J6" i="6"/>
  <c r="I6" i="6"/>
  <c r="H6" i="6"/>
  <c r="G6" i="6"/>
  <c r="D6" i="6"/>
  <c r="C6" i="6"/>
  <c r="T5" i="6"/>
  <c r="S5" i="6"/>
  <c r="R5" i="6"/>
  <c r="Q5" i="6"/>
  <c r="P5" i="6"/>
  <c r="O5" i="6"/>
  <c r="N5" i="6"/>
  <c r="M5" i="6"/>
  <c r="L5" i="6"/>
  <c r="K5" i="6"/>
  <c r="J5" i="6"/>
  <c r="I5" i="6"/>
  <c r="H5" i="6"/>
  <c r="G5" i="6"/>
  <c r="D5" i="6"/>
  <c r="C5" i="6"/>
  <c r="T4" i="6"/>
  <c r="S4" i="6"/>
  <c r="R4" i="6"/>
  <c r="Q4" i="6"/>
  <c r="P4" i="6"/>
  <c r="O4" i="6"/>
  <c r="N4" i="6"/>
  <c r="M4" i="6"/>
  <c r="L4" i="6"/>
  <c r="K4" i="6"/>
  <c r="J4" i="6"/>
  <c r="I4" i="6"/>
  <c r="H4" i="6"/>
  <c r="G4" i="6"/>
  <c r="D4" i="6"/>
  <c r="C4" i="6"/>
  <c r="AI36" i="8"/>
  <c r="AJ36" i="8"/>
  <c r="AI49" i="8"/>
  <c r="AJ49" i="8"/>
  <c r="AG102" i="8"/>
  <c r="AH102" i="8"/>
  <c r="AI151" i="8"/>
  <c r="AJ151" i="8"/>
  <c r="I55" i="6"/>
  <c r="Q55" i="6"/>
  <c r="I68" i="6"/>
  <c r="I81" i="6"/>
  <c r="Q81" i="6"/>
  <c r="I94" i="6"/>
  <c r="P120" i="6"/>
  <c r="H120" i="6"/>
  <c r="R29" i="6"/>
  <c r="R42" i="6"/>
  <c r="AI135" i="8"/>
  <c r="AJ135" i="8"/>
  <c r="AI65" i="8"/>
  <c r="AJ65" i="8"/>
  <c r="AG106" i="8"/>
  <c r="AH106" i="8"/>
  <c r="AG98" i="8"/>
  <c r="AH98" i="8"/>
  <c r="AI155" i="8"/>
  <c r="AJ155" i="8"/>
  <c r="AG150" i="8"/>
  <c r="AH150" i="8"/>
  <c r="AI147" i="8"/>
  <c r="AJ147" i="8"/>
  <c r="W50" i="9"/>
  <c r="X50" i="9"/>
  <c r="W55" i="9"/>
  <c r="X55" i="9"/>
  <c r="W135" i="9"/>
  <c r="X135" i="9"/>
  <c r="Y71" i="9"/>
  <c r="Z71" i="9"/>
  <c r="W132" i="9"/>
  <c r="X132" i="9"/>
  <c r="Y159" i="9"/>
  <c r="Z159" i="9"/>
  <c r="Y151" i="9"/>
  <c r="Z151" i="9"/>
  <c r="Y59" i="9"/>
  <c r="Z59" i="9"/>
  <c r="W118" i="9"/>
  <c r="X118" i="9"/>
  <c r="W31" i="9"/>
  <c r="W100" i="9"/>
  <c r="X100" i="9"/>
  <c r="Y39" i="9"/>
  <c r="Z39" i="9"/>
  <c r="W138" i="9"/>
  <c r="X138" i="9"/>
  <c r="Y58" i="9"/>
  <c r="Z58" i="9"/>
  <c r="W20" i="9"/>
  <c r="X20" i="9"/>
  <c r="W24" i="9"/>
  <c r="X24" i="9"/>
  <c r="Y78" i="9"/>
  <c r="Z78" i="9"/>
  <c r="Y83" i="9"/>
  <c r="Z83" i="9"/>
  <c r="W109" i="9"/>
  <c r="X109" i="9"/>
  <c r="Y23" i="7"/>
  <c r="Z23" i="7"/>
  <c r="W53" i="7"/>
  <c r="X53" i="7"/>
  <c r="W62" i="7"/>
  <c r="X62" i="7"/>
  <c r="Y65" i="7"/>
  <c r="Z65" i="7"/>
  <c r="Y99" i="7"/>
  <c r="Z99" i="7"/>
  <c r="Y90" i="7"/>
  <c r="Z90" i="7"/>
  <c r="W106" i="7"/>
  <c r="X106" i="7"/>
  <c r="Y119" i="7"/>
  <c r="Z119" i="7"/>
  <c r="Y111" i="7"/>
  <c r="Z111" i="7"/>
  <c r="O16" i="6"/>
  <c r="T16" i="6"/>
  <c r="AI33" i="8"/>
  <c r="AJ33" i="8"/>
  <c r="AG36" i="8"/>
  <c r="AH36" i="8"/>
  <c r="AI41" i="8"/>
  <c r="AJ41" i="8"/>
  <c r="O42" i="6"/>
  <c r="T42" i="6"/>
  <c r="AG47" i="8"/>
  <c r="AH47" i="8"/>
  <c r="AF133" i="8"/>
  <c r="AI138" i="8"/>
  <c r="AJ138" i="8"/>
  <c r="AI156" i="8"/>
  <c r="AJ156" i="8"/>
  <c r="AI148" i="8"/>
  <c r="AJ148" i="8"/>
  <c r="J16" i="6"/>
  <c r="W79" i="9"/>
  <c r="X79" i="9"/>
  <c r="O81" i="6"/>
  <c r="W101" i="9"/>
  <c r="X101" i="9"/>
  <c r="Y119" i="9"/>
  <c r="Z119" i="9"/>
  <c r="S120" i="6"/>
  <c r="K120" i="6"/>
  <c r="W120" i="9"/>
  <c r="X120" i="9"/>
  <c r="Y146" i="9"/>
  <c r="Z146" i="9"/>
  <c r="W39" i="10"/>
  <c r="X39" i="10"/>
  <c r="Y68" i="10"/>
  <c r="Z68" i="10"/>
  <c r="Y143" i="10"/>
  <c r="Z143" i="10"/>
  <c r="Y58" i="7"/>
  <c r="Z58" i="7"/>
  <c r="Y62" i="7"/>
  <c r="Z62" i="7"/>
  <c r="W87" i="7"/>
  <c r="X87" i="7"/>
  <c r="AG104" i="8"/>
  <c r="AH104" i="8"/>
  <c r="AI153" i="8"/>
  <c r="AJ153" i="8"/>
  <c r="AG148" i="8"/>
  <c r="AH148" i="8"/>
  <c r="K16" i="6"/>
  <c r="S16" i="6"/>
  <c r="Y46" i="9"/>
  <c r="Z46" i="9"/>
  <c r="H68" i="6"/>
  <c r="J120" i="6"/>
  <c r="W116" i="9"/>
  <c r="X116" i="9"/>
  <c r="Y28" i="7"/>
  <c r="Z28" i="7"/>
  <c r="Y91" i="7"/>
  <c r="Z91" i="7"/>
  <c r="W155" i="7"/>
  <c r="X155" i="7"/>
  <c r="Q68" i="6"/>
  <c r="W45" i="10"/>
  <c r="X45" i="10"/>
  <c r="Y116" i="10"/>
  <c r="Z116" i="10"/>
  <c r="W84" i="7"/>
  <c r="X84" i="7"/>
  <c r="W88" i="7"/>
  <c r="X88" i="7"/>
  <c r="W92" i="7"/>
  <c r="X92" i="7"/>
  <c r="AI53" i="8"/>
  <c r="AJ53" i="8"/>
  <c r="AI57" i="8"/>
  <c r="AJ57" i="8"/>
  <c r="AF107" i="8"/>
  <c r="D120" i="6"/>
  <c r="W22" i="9"/>
  <c r="X22" i="9"/>
  <c r="W26" i="9"/>
  <c r="X26" i="9"/>
  <c r="Y47" i="9"/>
  <c r="Z47" i="9"/>
  <c r="S55" i="6"/>
  <c r="W49" i="10"/>
  <c r="X49" i="10"/>
  <c r="V16" i="7"/>
  <c r="Y25" i="7"/>
  <c r="Z25" i="7"/>
  <c r="Y30" i="7"/>
  <c r="AA30" i="7"/>
  <c r="Y67" i="7"/>
  <c r="Z67" i="7"/>
  <c r="Y79" i="7"/>
  <c r="Z79" i="7"/>
  <c r="W158" i="7"/>
  <c r="X158" i="7"/>
  <c r="W154" i="7"/>
  <c r="X154" i="7"/>
  <c r="AI48" i="8"/>
  <c r="AJ48" i="8"/>
  <c r="AG155" i="8"/>
  <c r="AH155" i="8"/>
  <c r="Y18" i="9"/>
  <c r="Y26" i="9"/>
  <c r="Z26" i="9"/>
  <c r="W44" i="9"/>
  <c r="W77" i="9"/>
  <c r="X77" i="9"/>
  <c r="W81" i="9"/>
  <c r="X81" i="9"/>
  <c r="W103" i="9"/>
  <c r="X103" i="9"/>
  <c r="Y144" i="9"/>
  <c r="Z144" i="9"/>
  <c r="W156" i="9"/>
  <c r="X156" i="9"/>
  <c r="Y128" i="10"/>
  <c r="Z128" i="10"/>
  <c r="W139" i="10"/>
  <c r="X139" i="10"/>
  <c r="W135" i="10"/>
  <c r="X135" i="10"/>
  <c r="W18" i="7"/>
  <c r="X18" i="7"/>
  <c r="W22" i="7"/>
  <c r="X22" i="7"/>
  <c r="W109" i="7"/>
  <c r="X109" i="7"/>
  <c r="AI51" i="8"/>
  <c r="AJ51" i="8"/>
  <c r="AG54" i="8"/>
  <c r="AH54" i="8"/>
  <c r="O55" i="6"/>
  <c r="L94" i="6"/>
  <c r="G29" i="6"/>
  <c r="O29" i="6"/>
  <c r="W127" i="9"/>
  <c r="X127" i="9"/>
  <c r="W123" i="9"/>
  <c r="X123" i="9"/>
  <c r="W144" i="9"/>
  <c r="X144" i="9"/>
  <c r="W50" i="10"/>
  <c r="X50" i="10"/>
  <c r="Y22" i="7"/>
  <c r="Z22" i="7"/>
  <c r="W57" i="7"/>
  <c r="X57" i="7"/>
  <c r="Y80" i="7"/>
  <c r="Z80" i="7"/>
  <c r="Y89" i="7"/>
  <c r="Z89" i="7"/>
  <c r="V120" i="7"/>
  <c r="Y116" i="7"/>
  <c r="Z116" i="7"/>
  <c r="Y112" i="7"/>
  <c r="Z112" i="7"/>
  <c r="Y108" i="7"/>
  <c r="AI35" i="8"/>
  <c r="AJ35" i="8"/>
  <c r="AI141" i="8"/>
  <c r="AJ141" i="8"/>
  <c r="AI144" i="8"/>
  <c r="AJ144" i="8"/>
  <c r="AG152" i="8"/>
  <c r="AH152" i="8"/>
  <c r="AI136" i="8"/>
  <c r="AJ136" i="8"/>
  <c r="AD146" i="8"/>
  <c r="Y19" i="9"/>
  <c r="Z19" i="9"/>
  <c r="Y27" i="9"/>
  <c r="Z27" i="9"/>
  <c r="W32" i="9"/>
  <c r="X32" i="9"/>
  <c r="W36" i="9"/>
  <c r="X36" i="9"/>
  <c r="W40" i="9"/>
  <c r="X40" i="9"/>
  <c r="Y70" i="9"/>
  <c r="W159" i="9"/>
  <c r="X159" i="9"/>
  <c r="Y87" i="10"/>
  <c r="Z87" i="10"/>
  <c r="Y41" i="10"/>
  <c r="Z41" i="10"/>
  <c r="W37" i="10"/>
  <c r="X37" i="10"/>
  <c r="Y53" i="10"/>
  <c r="Z53" i="10"/>
  <c r="W84" i="10"/>
  <c r="X84" i="10"/>
  <c r="W88" i="10"/>
  <c r="X88" i="10"/>
  <c r="W92" i="10"/>
  <c r="X92" i="10"/>
  <c r="Y102" i="10"/>
  <c r="Z102" i="10"/>
  <c r="W133" i="10"/>
  <c r="X133" i="10"/>
  <c r="Y129" i="10"/>
  <c r="Z129" i="10"/>
  <c r="W141" i="10"/>
  <c r="X141" i="10"/>
  <c r="W21" i="10"/>
  <c r="X21" i="10"/>
  <c r="W29" i="10"/>
  <c r="X29" i="10"/>
  <c r="W63" i="10"/>
  <c r="X63" i="10"/>
  <c r="Y79" i="10"/>
  <c r="Z79" i="10"/>
  <c r="Y144" i="10"/>
  <c r="Z144" i="10"/>
  <c r="Y140" i="10"/>
  <c r="Z140" i="10"/>
  <c r="Y136" i="10"/>
  <c r="Z136" i="10"/>
  <c r="W62" i="10"/>
  <c r="X62" i="10"/>
  <c r="Y133" i="10"/>
  <c r="Z133" i="10"/>
  <c r="Y21" i="10"/>
  <c r="Z21" i="10"/>
  <c r="Y25" i="10"/>
  <c r="Z25" i="10"/>
  <c r="Y46" i="10"/>
  <c r="Z46" i="10"/>
  <c r="Y50" i="10"/>
  <c r="Z50" i="10"/>
  <c r="Y54" i="10"/>
  <c r="Z54" i="10"/>
  <c r="W76" i="10"/>
  <c r="X76" i="10"/>
  <c r="W85" i="10"/>
  <c r="X85" i="10"/>
  <c r="W89" i="10"/>
  <c r="X89" i="10"/>
  <c r="W93" i="10"/>
  <c r="X93" i="10"/>
  <c r="W102" i="10"/>
  <c r="X102" i="10"/>
  <c r="W115" i="10"/>
  <c r="X115" i="10"/>
  <c r="U147" i="10"/>
  <c r="W24" i="10"/>
  <c r="X24" i="10"/>
  <c r="W22" i="10"/>
  <c r="X22" i="10"/>
  <c r="W31" i="10"/>
  <c r="W51" i="10"/>
  <c r="X51" i="10"/>
  <c r="W60" i="10"/>
  <c r="X60" i="10"/>
  <c r="Y72" i="10"/>
  <c r="Z72" i="10"/>
  <c r="Y110" i="10"/>
  <c r="Z110" i="10"/>
  <c r="Y131" i="10"/>
  <c r="Z131" i="10"/>
  <c r="Y141" i="10"/>
  <c r="Z141" i="10"/>
  <c r="W125" i="10"/>
  <c r="X125" i="10"/>
  <c r="Y135" i="10"/>
  <c r="Z135" i="10"/>
  <c r="Y31" i="10"/>
  <c r="W44" i="10"/>
  <c r="X44" i="10"/>
  <c r="Y47" i="10"/>
  <c r="Z47" i="10"/>
  <c r="Y60" i="10"/>
  <c r="Z60" i="10"/>
  <c r="W68" i="10"/>
  <c r="X68" i="10"/>
  <c r="W77" i="10"/>
  <c r="X77" i="10"/>
  <c r="W86" i="10"/>
  <c r="X86" i="10"/>
  <c r="W94" i="10"/>
  <c r="X94" i="10"/>
  <c r="Y104" i="10"/>
  <c r="Z104" i="10"/>
  <c r="W118" i="10"/>
  <c r="X118" i="10"/>
  <c r="W143" i="10"/>
  <c r="X143" i="10"/>
  <c r="W19" i="10"/>
  <c r="X19" i="10"/>
  <c r="W23" i="10"/>
  <c r="X23" i="10"/>
  <c r="Y39" i="10"/>
  <c r="Z39" i="10"/>
  <c r="W48" i="10"/>
  <c r="X48" i="10"/>
  <c r="W52" i="10"/>
  <c r="X52" i="10"/>
  <c r="W57" i="10"/>
  <c r="W65" i="10"/>
  <c r="X65" i="10"/>
  <c r="Y81" i="10"/>
  <c r="Z81" i="10"/>
  <c r="Y86" i="10"/>
  <c r="Z86" i="10"/>
  <c r="Y96" i="10"/>
  <c r="Y113" i="10"/>
  <c r="Z113" i="10"/>
  <c r="Y127" i="10"/>
  <c r="Z127" i="10"/>
  <c r="Y142" i="10"/>
  <c r="Z142" i="10"/>
  <c r="Y19" i="10"/>
  <c r="Z19" i="10"/>
  <c r="Y40" i="10"/>
  <c r="Z40" i="10"/>
  <c r="W53" i="10"/>
  <c r="X53" i="10"/>
  <c r="V69" i="10"/>
  <c r="Y103" i="10"/>
  <c r="Z103" i="10"/>
  <c r="W130" i="10"/>
  <c r="X130" i="10"/>
  <c r="W146" i="10"/>
  <c r="X146" i="10"/>
  <c r="W138" i="10"/>
  <c r="X138" i="10"/>
  <c r="R107" i="6"/>
  <c r="W45" i="9"/>
  <c r="X45" i="9"/>
  <c r="W72" i="9"/>
  <c r="X72" i="9"/>
  <c r="W89" i="9"/>
  <c r="X89" i="9"/>
  <c r="W93" i="9"/>
  <c r="X93" i="9"/>
  <c r="Y105" i="9"/>
  <c r="Z105" i="9"/>
  <c r="Y101" i="9"/>
  <c r="Z101" i="9"/>
  <c r="W112" i="9"/>
  <c r="X112" i="9"/>
  <c r="W133" i="9"/>
  <c r="X133" i="9"/>
  <c r="Y143" i="9"/>
  <c r="Z143" i="9"/>
  <c r="Y139" i="9"/>
  <c r="Z139" i="9"/>
  <c r="W151" i="9"/>
  <c r="X151" i="9"/>
  <c r="W84" i="9"/>
  <c r="X84" i="9"/>
  <c r="J107" i="6"/>
  <c r="Y84" i="9"/>
  <c r="Z84" i="9"/>
  <c r="L55" i="6"/>
  <c r="Q94" i="6"/>
  <c r="P107" i="6"/>
  <c r="H107" i="6"/>
  <c r="I107" i="6"/>
  <c r="U107" i="6"/>
  <c r="Q120" i="6"/>
  <c r="Y21" i="9"/>
  <c r="Z21" i="9"/>
  <c r="Y25" i="9"/>
  <c r="Z25" i="9"/>
  <c r="Y28" i="9"/>
  <c r="Z28" i="9"/>
  <c r="W37" i="9"/>
  <c r="X37" i="9"/>
  <c r="Y40" i="9"/>
  <c r="Z40" i="9"/>
  <c r="Y48" i="9"/>
  <c r="Z48" i="9"/>
  <c r="W52" i="9"/>
  <c r="X52" i="9"/>
  <c r="W57" i="9"/>
  <c r="X57" i="9"/>
  <c r="W60" i="9"/>
  <c r="X60" i="9"/>
  <c r="W64" i="9"/>
  <c r="X64" i="9"/>
  <c r="Y102" i="9"/>
  <c r="Z102" i="9"/>
  <c r="Y97" i="9"/>
  <c r="Z97" i="9"/>
  <c r="W119" i="9"/>
  <c r="X119" i="9"/>
  <c r="Y115" i="9"/>
  <c r="Z115" i="9"/>
  <c r="Y124" i="9"/>
  <c r="Z124" i="9"/>
  <c r="Y128" i="9"/>
  <c r="Z128" i="9"/>
  <c r="W139" i="9"/>
  <c r="X139" i="9"/>
  <c r="W136" i="9"/>
  <c r="X136" i="9"/>
  <c r="Y158" i="9"/>
  <c r="Z158" i="9"/>
  <c r="Y154" i="9"/>
  <c r="Z154" i="9"/>
  <c r="O94" i="6"/>
  <c r="Y75" i="9"/>
  <c r="Z75" i="9"/>
  <c r="D42" i="6"/>
  <c r="N42" i="6"/>
  <c r="V17" i="9"/>
  <c r="W49" i="9"/>
  <c r="X49" i="9"/>
  <c r="Y52" i="9"/>
  <c r="Z52" i="9"/>
  <c r="Y68" i="9"/>
  <c r="Z68" i="9"/>
  <c r="W86" i="9"/>
  <c r="X86" i="9"/>
  <c r="W128" i="9"/>
  <c r="X128" i="9"/>
  <c r="Y92" i="9"/>
  <c r="Z92" i="9"/>
  <c r="W27" i="9"/>
  <c r="X27" i="9"/>
  <c r="Y42" i="9"/>
  <c r="Z42" i="9"/>
  <c r="W34" i="9"/>
  <c r="X34" i="9"/>
  <c r="W38" i="9"/>
  <c r="X38" i="9"/>
  <c r="Y41" i="9"/>
  <c r="Z41" i="9"/>
  <c r="Y57" i="9"/>
  <c r="Z57" i="9"/>
  <c r="W61" i="9"/>
  <c r="X61" i="9"/>
  <c r="W70" i="9"/>
  <c r="X70" i="9"/>
  <c r="Y73" i="9"/>
  <c r="Z73" i="9"/>
  <c r="Y94" i="9"/>
  <c r="Z94" i="9"/>
  <c r="W104" i="9"/>
  <c r="X104" i="9"/>
  <c r="Y113" i="9"/>
  <c r="Z113" i="9"/>
  <c r="Y96" i="9"/>
  <c r="Z96" i="9"/>
  <c r="Y114" i="9"/>
  <c r="Z114" i="9"/>
  <c r="Y131" i="9"/>
  <c r="Z131" i="9"/>
  <c r="Y138" i="9"/>
  <c r="Z138" i="9"/>
  <c r="Y153" i="9"/>
  <c r="Z153" i="9"/>
  <c r="Y149" i="9"/>
  <c r="Z149" i="9"/>
  <c r="J55" i="6"/>
  <c r="W78" i="9"/>
  <c r="X78" i="9"/>
  <c r="Y103" i="9"/>
  <c r="Z103" i="9"/>
  <c r="W131" i="9"/>
  <c r="X131" i="9"/>
  <c r="Y140" i="9"/>
  <c r="Z140" i="9"/>
  <c r="W130" i="9"/>
  <c r="X130" i="9"/>
  <c r="Y55" i="9"/>
  <c r="Z55" i="9"/>
  <c r="Y50" i="9"/>
  <c r="Z50" i="9"/>
  <c r="W54" i="9"/>
  <c r="X54" i="9"/>
  <c r="Y87" i="9"/>
  <c r="Z87" i="9"/>
  <c r="Y91" i="9"/>
  <c r="Z91" i="9"/>
  <c r="W107" i="9"/>
  <c r="X107" i="9"/>
  <c r="Y117" i="9"/>
  <c r="Z117" i="9"/>
  <c r="W154" i="9"/>
  <c r="X154" i="9"/>
  <c r="Y156" i="9"/>
  <c r="Z156" i="9"/>
  <c r="Y148" i="9"/>
  <c r="AD133" i="8"/>
  <c r="G94" i="6"/>
  <c r="AI19" i="8"/>
  <c r="AJ19" i="8"/>
  <c r="AG22" i="8"/>
  <c r="AH22" i="8"/>
  <c r="AI27" i="8"/>
  <c r="AJ27" i="8"/>
  <c r="AG31" i="8"/>
  <c r="AH31" i="8"/>
  <c r="AG39" i="8"/>
  <c r="AH39" i="8"/>
  <c r="AI54" i="8"/>
  <c r="AJ54" i="8"/>
  <c r="AG61" i="8"/>
  <c r="AH61" i="8"/>
  <c r="AG70" i="8"/>
  <c r="AH70" i="8"/>
  <c r="AI75" i="8"/>
  <c r="AJ75" i="8"/>
  <c r="AG78" i="8"/>
  <c r="AH78" i="8"/>
  <c r="AI84" i="8"/>
  <c r="AJ84" i="8"/>
  <c r="AG87" i="8"/>
  <c r="AH87" i="8"/>
  <c r="AI92" i="8"/>
  <c r="AJ92" i="8"/>
  <c r="AI100" i="8"/>
  <c r="AJ100" i="8"/>
  <c r="AG132" i="8"/>
  <c r="AH132" i="8"/>
  <c r="AI129" i="8"/>
  <c r="AJ129" i="8"/>
  <c r="AG124" i="8"/>
  <c r="AH124" i="8"/>
  <c r="AG138" i="8"/>
  <c r="AH138" i="8"/>
  <c r="AI31" i="8"/>
  <c r="AJ31" i="8"/>
  <c r="AI39" i="8"/>
  <c r="AJ39" i="8"/>
  <c r="AE55" i="8"/>
  <c r="AG50" i="8"/>
  <c r="AH50" i="8"/>
  <c r="AI61" i="8"/>
  <c r="AJ61" i="8"/>
  <c r="AE94" i="8"/>
  <c r="AD107" i="8"/>
  <c r="AI114" i="8"/>
  <c r="AJ114" i="8"/>
  <c r="AE120" i="8"/>
  <c r="AG143" i="8"/>
  <c r="AH143" i="8"/>
  <c r="AF146" i="8"/>
  <c r="AG154" i="8"/>
  <c r="AH154" i="8"/>
  <c r="AI149" i="8"/>
  <c r="AJ149" i="8"/>
  <c r="T55" i="6"/>
  <c r="AG37" i="8"/>
  <c r="AH37" i="8"/>
  <c r="AI45" i="8"/>
  <c r="AJ45" i="8"/>
  <c r="AI50" i="8"/>
  <c r="AJ50" i="8"/>
  <c r="AI52" i="8"/>
  <c r="AJ52" i="8"/>
  <c r="AI102" i="8"/>
  <c r="AJ102" i="8"/>
  <c r="AI119" i="8"/>
  <c r="AJ119" i="8"/>
  <c r="AG114" i="8"/>
  <c r="AH114" i="8"/>
  <c r="AI111" i="8"/>
  <c r="AJ111" i="8"/>
  <c r="AD120" i="8"/>
  <c r="AI158" i="8"/>
  <c r="AJ158" i="8"/>
  <c r="AG32" i="8"/>
  <c r="AH32" i="8"/>
  <c r="AI37" i="8"/>
  <c r="AJ37" i="8"/>
  <c r="AG40" i="8"/>
  <c r="AH40" i="8"/>
  <c r="AF120" i="8"/>
  <c r="AG158" i="8"/>
  <c r="AH158" i="8"/>
  <c r="AG147" i="8"/>
  <c r="AH147" i="8"/>
  <c r="AI32" i="8"/>
  <c r="AJ32" i="8"/>
  <c r="AG35" i="8"/>
  <c r="AH35" i="8"/>
  <c r="AG46" i="8"/>
  <c r="AH46" i="8"/>
  <c r="AG51" i="8"/>
  <c r="AH51" i="8"/>
  <c r="AI101" i="8"/>
  <c r="AJ101" i="8"/>
  <c r="AI104" i="8"/>
  <c r="AJ104" i="8"/>
  <c r="AI96" i="8"/>
  <c r="AJ96" i="8"/>
  <c r="AG128" i="8"/>
  <c r="AH128" i="8"/>
  <c r="AI125" i="8"/>
  <c r="AJ125" i="8"/>
  <c r="AG142" i="8"/>
  <c r="AH142" i="8"/>
  <c r="AI152" i="8"/>
  <c r="AJ152" i="8"/>
  <c r="AI46" i="8"/>
  <c r="AJ46" i="8"/>
  <c r="AE107" i="8"/>
  <c r="AI157" i="8"/>
  <c r="AJ157" i="8"/>
  <c r="G68" i="6"/>
  <c r="AG33" i="8"/>
  <c r="AH33" i="8"/>
  <c r="AG41" i="8"/>
  <c r="AH41" i="8"/>
  <c r="AI98" i="8"/>
  <c r="AJ98" i="8"/>
  <c r="AG118" i="8"/>
  <c r="AH118" i="8"/>
  <c r="AI115" i="8"/>
  <c r="AJ115" i="8"/>
  <c r="AG110" i="8"/>
  <c r="AH110" i="8"/>
  <c r="AG136" i="8"/>
  <c r="AH136" i="8"/>
  <c r="AI150" i="8"/>
  <c r="AJ150" i="8"/>
  <c r="Y151" i="7"/>
  <c r="Z151" i="7"/>
  <c r="Y18" i="7"/>
  <c r="Z18" i="7"/>
  <c r="W38" i="7"/>
  <c r="X38" i="7"/>
  <c r="W43" i="7"/>
  <c r="X43" i="7"/>
  <c r="W47" i="7"/>
  <c r="X47" i="7"/>
  <c r="Y72" i="7"/>
  <c r="Z72" i="7"/>
  <c r="W112" i="7"/>
  <c r="X112" i="7"/>
  <c r="W135" i="7"/>
  <c r="X135" i="7"/>
  <c r="Y154" i="7"/>
  <c r="Z154" i="7"/>
  <c r="Y147" i="7"/>
  <c r="W39" i="7"/>
  <c r="X39" i="7"/>
  <c r="W72" i="7"/>
  <c r="X72" i="7"/>
  <c r="W70" i="7"/>
  <c r="X70" i="7"/>
  <c r="W77" i="7"/>
  <c r="X77" i="7"/>
  <c r="W89" i="7"/>
  <c r="X89" i="7"/>
  <c r="Y92" i="7"/>
  <c r="Z92" i="7"/>
  <c r="Y104" i="7"/>
  <c r="Z104" i="7"/>
  <c r="Y97" i="7"/>
  <c r="Z97" i="7"/>
  <c r="W115" i="7"/>
  <c r="X115" i="7"/>
  <c r="W151" i="7"/>
  <c r="X151" i="7"/>
  <c r="W28" i="7"/>
  <c r="X28" i="7"/>
  <c r="Y83" i="7"/>
  <c r="Z83" i="7"/>
  <c r="W93" i="7"/>
  <c r="X93" i="7"/>
  <c r="Y114" i="7"/>
  <c r="Z114" i="7"/>
  <c r="Y131" i="7"/>
  <c r="Z131" i="7"/>
  <c r="W20" i="7"/>
  <c r="X20" i="7"/>
  <c r="W32" i="7"/>
  <c r="X32" i="7"/>
  <c r="Y74" i="7"/>
  <c r="Z74" i="7"/>
  <c r="W78" i="7"/>
  <c r="X78" i="7"/>
  <c r="Y82" i="7"/>
  <c r="AA82" i="7"/>
  <c r="AA83" i="7"/>
  <c r="Y93" i="7"/>
  <c r="Z93" i="7"/>
  <c r="Y96" i="7"/>
  <c r="Z96" i="7"/>
  <c r="W118" i="7"/>
  <c r="X118" i="7"/>
  <c r="W110" i="7"/>
  <c r="X110" i="7"/>
  <c r="W137" i="7"/>
  <c r="X137" i="7"/>
  <c r="Y152" i="7"/>
  <c r="Z152" i="7"/>
  <c r="U16" i="7"/>
  <c r="W25" i="7"/>
  <c r="X25" i="7"/>
  <c r="W17" i="7"/>
  <c r="Y20" i="7"/>
  <c r="Z20" i="7"/>
  <c r="Y36" i="7"/>
  <c r="Z36" i="7"/>
  <c r="Y40" i="7"/>
  <c r="Z40" i="7"/>
  <c r="Y52" i="7"/>
  <c r="Z52" i="7"/>
  <c r="Y130" i="7"/>
  <c r="Z130" i="7"/>
  <c r="Y126" i="7"/>
  <c r="Z126" i="7"/>
  <c r="W46" i="7"/>
  <c r="X46" i="7"/>
  <c r="Y75" i="7"/>
  <c r="Z75" i="7"/>
  <c r="W130" i="7"/>
  <c r="X130" i="7"/>
  <c r="W126" i="7"/>
  <c r="X126" i="7"/>
  <c r="W122" i="7"/>
  <c r="X122" i="7"/>
  <c r="W139" i="7"/>
  <c r="X139" i="7"/>
  <c r="Y158" i="7"/>
  <c r="Z158" i="7"/>
  <c r="Y155" i="7"/>
  <c r="Z155" i="7"/>
  <c r="Y21" i="7"/>
  <c r="Z21" i="7"/>
  <c r="W24" i="7"/>
  <c r="X24" i="7"/>
  <c r="W27" i="7"/>
  <c r="X27" i="7"/>
  <c r="W30" i="7"/>
  <c r="Y34" i="7"/>
  <c r="Z34" i="7"/>
  <c r="Y38" i="7"/>
  <c r="Z38" i="7"/>
  <c r="Y87" i="7"/>
  <c r="Z87" i="7"/>
  <c r="W19" i="7"/>
  <c r="X19" i="7"/>
  <c r="Y24" i="7"/>
  <c r="Z24" i="7"/>
  <c r="W35" i="7"/>
  <c r="X35" i="7"/>
  <c r="Y105" i="7"/>
  <c r="Z105" i="7"/>
  <c r="Y19" i="7"/>
  <c r="Z19" i="7"/>
  <c r="Y31" i="7"/>
  <c r="Z31" i="7"/>
  <c r="Y35" i="7"/>
  <c r="Z35" i="7"/>
  <c r="Y47" i="7"/>
  <c r="Z47" i="7"/>
  <c r="V107" i="7"/>
  <c r="V29" i="7"/>
  <c r="Y32" i="7"/>
  <c r="Z32" i="7"/>
  <c r="Y44" i="7"/>
  <c r="Z44" i="7"/>
  <c r="Y48" i="7"/>
  <c r="Z48" i="7"/>
  <c r="W45" i="7"/>
  <c r="X45" i="7"/>
  <c r="W60" i="7"/>
  <c r="X60" i="7"/>
  <c r="W23" i="7"/>
  <c r="X23" i="7"/>
  <c r="W26" i="7"/>
  <c r="X26" i="7"/>
  <c r="Y46" i="7"/>
  <c r="Z46" i="7"/>
  <c r="Y33" i="7"/>
  <c r="Z33" i="7"/>
  <c r="Y37" i="7"/>
  <c r="Z37" i="7"/>
  <c r="W41" i="7"/>
  <c r="X41" i="7"/>
  <c r="W54" i="7"/>
  <c r="X54" i="7"/>
  <c r="Y60" i="7"/>
  <c r="Z60" i="7"/>
  <c r="W67" i="7"/>
  <c r="X67" i="7"/>
  <c r="W80" i="7"/>
  <c r="X80" i="7"/>
  <c r="Y71" i="7"/>
  <c r="Z71" i="7"/>
  <c r="W96" i="7"/>
  <c r="X96" i="7"/>
  <c r="W83" i="7"/>
  <c r="X83" i="7"/>
  <c r="W90" i="7"/>
  <c r="X90" i="7"/>
  <c r="W21" i="7"/>
  <c r="X21" i="7"/>
  <c r="Y41" i="7"/>
  <c r="Z41" i="7"/>
  <c r="Y64" i="7"/>
  <c r="Z64" i="7"/>
  <c r="Y77" i="7"/>
  <c r="Z77" i="7"/>
  <c r="Y102" i="7"/>
  <c r="Z102" i="7"/>
  <c r="Y115" i="7"/>
  <c r="Z115" i="7"/>
  <c r="Y27" i="7"/>
  <c r="Z27" i="7"/>
  <c r="Y39" i="7"/>
  <c r="Z39" i="7"/>
  <c r="V55" i="7"/>
  <c r="W51" i="7"/>
  <c r="X51" i="7"/>
  <c r="W63" i="7"/>
  <c r="X63" i="7"/>
  <c r="W66" i="7"/>
  <c r="X66" i="7"/>
  <c r="V81" i="7"/>
  <c r="W86" i="7"/>
  <c r="X86" i="7"/>
  <c r="W91" i="7"/>
  <c r="X91" i="7"/>
  <c r="Y106" i="7"/>
  <c r="Z106" i="7"/>
  <c r="Y100" i="7"/>
  <c r="Z100" i="7"/>
  <c r="Y98" i="7"/>
  <c r="Z98" i="7"/>
  <c r="W131" i="7"/>
  <c r="X131" i="7"/>
  <c r="W128" i="7"/>
  <c r="X128" i="7"/>
  <c r="W144" i="7"/>
  <c r="X144" i="7"/>
  <c r="Y136" i="7"/>
  <c r="Z136" i="7"/>
  <c r="AF16" i="8"/>
  <c r="AI21" i="8"/>
  <c r="AJ21" i="8"/>
  <c r="AG24" i="8"/>
  <c r="AH24" i="8"/>
  <c r="AF42" i="8"/>
  <c r="AF55" i="8"/>
  <c r="AI60" i="8"/>
  <c r="AJ60" i="8"/>
  <c r="AG63" i="8"/>
  <c r="AH63" i="8"/>
  <c r="AI69" i="8"/>
  <c r="AG72" i="8"/>
  <c r="AH72" i="8"/>
  <c r="AI77" i="8"/>
  <c r="AJ77" i="8"/>
  <c r="AG80" i="8"/>
  <c r="AH80" i="8"/>
  <c r="N81" i="6"/>
  <c r="AI86" i="8"/>
  <c r="AJ86" i="8"/>
  <c r="AG89" i="8"/>
  <c r="AH89" i="8"/>
  <c r="AG115" i="8"/>
  <c r="AH115" i="8"/>
  <c r="AI112" i="8"/>
  <c r="AJ112" i="8"/>
  <c r="AE133" i="8"/>
  <c r="AI130" i="8"/>
  <c r="AJ130" i="8"/>
  <c r="AG125" i="8"/>
  <c r="AH125" i="8"/>
  <c r="AI122" i="8"/>
  <c r="AK122" i="8"/>
  <c r="AI145" i="8"/>
  <c r="AJ145" i="8"/>
  <c r="AI140" i="8"/>
  <c r="AJ140" i="8"/>
  <c r="AD159" i="8"/>
  <c r="Y20" i="9"/>
  <c r="Z20" i="9"/>
  <c r="Y24" i="9"/>
  <c r="Z24" i="9"/>
  <c r="Y29" i="9"/>
  <c r="Z29" i="9"/>
  <c r="L29" i="6"/>
  <c r="T29" i="6"/>
  <c r="W39" i="9"/>
  <c r="X39" i="9"/>
  <c r="W31" i="7"/>
  <c r="X31" i="7"/>
  <c r="W34" i="7"/>
  <c r="X34" i="7"/>
  <c r="W37" i="7"/>
  <c r="X37" i="7"/>
  <c r="W40" i="7"/>
  <c r="X40" i="7"/>
  <c r="W44" i="7"/>
  <c r="X44" i="7"/>
  <c r="Y51" i="7"/>
  <c r="Z51" i="7"/>
  <c r="Y63" i="7"/>
  <c r="Z63" i="7"/>
  <c r="Y86" i="7"/>
  <c r="Z86" i="7"/>
  <c r="Y103" i="7"/>
  <c r="Z103" i="7"/>
  <c r="Y95" i="7"/>
  <c r="AA95" i="7"/>
  <c r="Y117" i="7"/>
  <c r="Z117" i="7"/>
  <c r="W114" i="7"/>
  <c r="X114" i="7"/>
  <c r="Y109" i="7"/>
  <c r="Z109" i="7"/>
  <c r="Y127" i="7"/>
  <c r="Z127" i="7"/>
  <c r="W125" i="7"/>
  <c r="X125" i="7"/>
  <c r="Y122" i="7"/>
  <c r="Z122" i="7"/>
  <c r="Y143" i="7"/>
  <c r="Z143" i="7"/>
  <c r="W141" i="7"/>
  <c r="X141" i="7"/>
  <c r="W136" i="7"/>
  <c r="X136" i="7"/>
  <c r="W156" i="7"/>
  <c r="X156" i="7"/>
  <c r="Y153" i="7"/>
  <c r="Z153" i="7"/>
  <c r="W148" i="7"/>
  <c r="X148" i="7"/>
  <c r="AG19" i="8"/>
  <c r="AH19" i="8"/>
  <c r="AI24" i="8"/>
  <c r="AJ24" i="8"/>
  <c r="AG27" i="8"/>
  <c r="AH27" i="8"/>
  <c r="AI30" i="8"/>
  <c r="AK30" i="8"/>
  <c r="AK31" i="8"/>
  <c r="AK32" i="8"/>
  <c r="AI34" i="8"/>
  <c r="AJ34" i="8"/>
  <c r="AI40" i="8"/>
  <c r="AJ40" i="8"/>
  <c r="AG43" i="8"/>
  <c r="AH43" i="8"/>
  <c r="AG58" i="8"/>
  <c r="AH58" i="8"/>
  <c r="AI63" i="8"/>
  <c r="AJ63" i="8"/>
  <c r="AG66" i="8"/>
  <c r="AH66" i="8"/>
  <c r="AI72" i="8"/>
  <c r="AJ72" i="8"/>
  <c r="AG75" i="8"/>
  <c r="AH75" i="8"/>
  <c r="AI80" i="8"/>
  <c r="AJ80" i="8"/>
  <c r="AG84" i="8"/>
  <c r="AH84" i="8"/>
  <c r="AI89" i="8"/>
  <c r="AJ89" i="8"/>
  <c r="AG92" i="8"/>
  <c r="AH92" i="8"/>
  <c r="AI106" i="8"/>
  <c r="AJ106" i="8"/>
  <c r="AI117" i="8"/>
  <c r="AJ117" i="8"/>
  <c r="AG112" i="8"/>
  <c r="AH112" i="8"/>
  <c r="AI109" i="8"/>
  <c r="AJ109" i="8"/>
  <c r="AG130" i="8"/>
  <c r="AH130" i="8"/>
  <c r="AI127" i="8"/>
  <c r="AJ127" i="8"/>
  <c r="AG122" i="8"/>
  <c r="AG145" i="8"/>
  <c r="AH145" i="8"/>
  <c r="AI142" i="8"/>
  <c r="U17" i="9"/>
  <c r="W18" i="9"/>
  <c r="X18" i="9"/>
  <c r="W21" i="9"/>
  <c r="X21" i="9"/>
  <c r="U43" i="9"/>
  <c r="Y33" i="9"/>
  <c r="Z33" i="9"/>
  <c r="Y51" i="9"/>
  <c r="Z51" i="9"/>
  <c r="Y49" i="7"/>
  <c r="Z49" i="7"/>
  <c r="W52" i="7"/>
  <c r="X52" i="7"/>
  <c r="W58" i="7"/>
  <c r="X58" i="7"/>
  <c r="Y61" i="7"/>
  <c r="Z61" i="7"/>
  <c r="W103" i="7"/>
  <c r="X103" i="7"/>
  <c r="W100" i="7"/>
  <c r="X100" i="7"/>
  <c r="W95" i="7"/>
  <c r="Y125" i="7"/>
  <c r="Z125" i="7"/>
  <c r="W143" i="7"/>
  <c r="X143" i="7"/>
  <c r="Y138" i="7"/>
  <c r="Z138" i="7"/>
  <c r="W150" i="7"/>
  <c r="X150" i="7"/>
  <c r="AD29" i="8"/>
  <c r="AG48" i="8"/>
  <c r="AH48" i="8"/>
  <c r="K55" i="6"/>
  <c r="P55" i="6"/>
  <c r="AD68" i="8"/>
  <c r="AI58" i="8"/>
  <c r="AJ58" i="8"/>
  <c r="AI66" i="8"/>
  <c r="AJ66" i="8"/>
  <c r="AD94" i="8"/>
  <c r="N107" i="6"/>
  <c r="AG100" i="8"/>
  <c r="AH100" i="8"/>
  <c r="AG96" i="8"/>
  <c r="AH96" i="8"/>
  <c r="AG117" i="8"/>
  <c r="AH117" i="8"/>
  <c r="AG109" i="8"/>
  <c r="AH109" i="8"/>
  <c r="AI132" i="8"/>
  <c r="AJ132" i="8"/>
  <c r="AG127" i="8"/>
  <c r="AH127" i="8"/>
  <c r="AI124" i="8"/>
  <c r="AJ124" i="8"/>
  <c r="AG140" i="8"/>
  <c r="AH140" i="8"/>
  <c r="AG134" i="8"/>
  <c r="AH134" i="8"/>
  <c r="AM134" i="8" a="1"/>
  <c r="AE159" i="8"/>
  <c r="AG153" i="8"/>
  <c r="AH153" i="8"/>
  <c r="AM147" i="8" a="1"/>
  <c r="V30" i="9"/>
  <c r="Y31" i="9"/>
  <c r="W46" i="9"/>
  <c r="X46" i="9"/>
  <c r="Y121" i="7"/>
  <c r="AE16" i="8"/>
  <c r="AG17" i="8"/>
  <c r="AH17" i="8"/>
  <c r="AI22" i="8"/>
  <c r="AJ22" i="8"/>
  <c r="AG25" i="8"/>
  <c r="AH25" i="8"/>
  <c r="AG45" i="8"/>
  <c r="AH45" i="8"/>
  <c r="AG53" i="8"/>
  <c r="AH53" i="8"/>
  <c r="AG56" i="8"/>
  <c r="AH56" i="8"/>
  <c r="AG64" i="8"/>
  <c r="AH64" i="8"/>
  <c r="AI70" i="8"/>
  <c r="AJ70" i="8"/>
  <c r="AG73" i="8"/>
  <c r="AH73" i="8"/>
  <c r="AI78" i="8"/>
  <c r="AJ78" i="8"/>
  <c r="K81" i="6"/>
  <c r="P81" i="6"/>
  <c r="AI87" i="8"/>
  <c r="AJ87" i="8"/>
  <c r="AG90" i="8"/>
  <c r="AH90" i="8"/>
  <c r="AG156" i="8"/>
  <c r="AH156" i="8"/>
  <c r="M55" i="6"/>
  <c r="W56" i="7"/>
  <c r="X56" i="7"/>
  <c r="W59" i="7"/>
  <c r="X59" i="7"/>
  <c r="Y70" i="7"/>
  <c r="Z70" i="7"/>
  <c r="W73" i="7"/>
  <c r="X73" i="7"/>
  <c r="Y78" i="7"/>
  <c r="Z78" i="7"/>
  <c r="W82" i="7"/>
  <c r="X82" i="7"/>
  <c r="Y84" i="7"/>
  <c r="Z84" i="7"/>
  <c r="W105" i="7"/>
  <c r="X105" i="7"/>
  <c r="W102" i="7"/>
  <c r="X102" i="7"/>
  <c r="W99" i="7"/>
  <c r="X99" i="7"/>
  <c r="W97" i="7"/>
  <c r="X97" i="7"/>
  <c r="W116" i="7"/>
  <c r="X116" i="7"/>
  <c r="W108" i="7"/>
  <c r="X108" i="7"/>
  <c r="Y129" i="7"/>
  <c r="Z129" i="7"/>
  <c r="Y124" i="7"/>
  <c r="Z124" i="7"/>
  <c r="W121" i="7"/>
  <c r="X121" i="7"/>
  <c r="Y142" i="7"/>
  <c r="Z142" i="7"/>
  <c r="Y134" i="7"/>
  <c r="AC147" i="7" a="1"/>
  <c r="AI17" i="8"/>
  <c r="AK17" i="8"/>
  <c r="AG20" i="8"/>
  <c r="AH20" i="8"/>
  <c r="AI25" i="8"/>
  <c r="AJ25" i="8"/>
  <c r="AG28" i="8"/>
  <c r="AH28" i="8"/>
  <c r="AI56" i="8"/>
  <c r="AJ56" i="8"/>
  <c r="AG59" i="8"/>
  <c r="AH59" i="8"/>
  <c r="AI64" i="8"/>
  <c r="AJ64" i="8"/>
  <c r="AG67" i="8"/>
  <c r="AH67" i="8"/>
  <c r="AI73" i="8"/>
  <c r="AJ73" i="8"/>
  <c r="AG76" i="8"/>
  <c r="AH76" i="8"/>
  <c r="AI82" i="8"/>
  <c r="AK82" i="8"/>
  <c r="AG85" i="8"/>
  <c r="AH85" i="8"/>
  <c r="AI90" i="8"/>
  <c r="AJ90" i="8"/>
  <c r="AG93" i="8"/>
  <c r="AH93" i="8"/>
  <c r="AI105" i="8"/>
  <c r="AJ105" i="8"/>
  <c r="AI103" i="8"/>
  <c r="AJ103" i="8"/>
  <c r="AI99" i="8"/>
  <c r="AJ99" i="8"/>
  <c r="AI97" i="8"/>
  <c r="AJ97" i="8"/>
  <c r="AI95" i="8"/>
  <c r="AJ95" i="8"/>
  <c r="N120" i="6"/>
  <c r="I120" i="6"/>
  <c r="AG119" i="8"/>
  <c r="AH119" i="8"/>
  <c r="AI116" i="8"/>
  <c r="AJ116" i="8"/>
  <c r="AG111" i="8"/>
  <c r="AH111" i="8"/>
  <c r="AI108" i="8"/>
  <c r="AK108" i="8"/>
  <c r="AG129" i="8"/>
  <c r="AH129" i="8"/>
  <c r="AI126" i="8"/>
  <c r="AJ126" i="8"/>
  <c r="AG144" i="8"/>
  <c r="AH144" i="8"/>
  <c r="AI139" i="8"/>
  <c r="AJ139" i="8"/>
  <c r="AI137" i="8"/>
  <c r="AJ137" i="8"/>
  <c r="AF159" i="8"/>
  <c r="AG151" i="8"/>
  <c r="AH151" i="8"/>
  <c r="Y22" i="9"/>
  <c r="Z22" i="9"/>
  <c r="Y34" i="9"/>
  <c r="Z34" i="9"/>
  <c r="W53" i="9"/>
  <c r="X53" i="9"/>
  <c r="Y64" i="9"/>
  <c r="Z64" i="9"/>
  <c r="Y26" i="7"/>
  <c r="Z26" i="7"/>
  <c r="Y45" i="7"/>
  <c r="Z45" i="7"/>
  <c r="V68" i="7"/>
  <c r="Y68" i="7"/>
  <c r="Y73" i="7"/>
  <c r="Z73" i="7"/>
  <c r="W76" i="7"/>
  <c r="X76" i="7"/>
  <c r="W85" i="7"/>
  <c r="X85" i="7"/>
  <c r="Y88" i="7"/>
  <c r="Z88" i="7"/>
  <c r="Y101" i="7"/>
  <c r="Z101" i="7"/>
  <c r="W119" i="7"/>
  <c r="X119" i="7"/>
  <c r="W111" i="7"/>
  <c r="X111" i="7"/>
  <c r="Y132" i="7"/>
  <c r="Z132" i="7"/>
  <c r="W129" i="7"/>
  <c r="X129" i="7"/>
  <c r="W124" i="7"/>
  <c r="X124" i="7"/>
  <c r="Y145" i="7"/>
  <c r="Z145" i="7"/>
  <c r="W134" i="7"/>
  <c r="X134" i="7"/>
  <c r="AC134" i="7" a="1"/>
  <c r="Y157" i="7"/>
  <c r="Z157" i="7"/>
  <c r="W152" i="7"/>
  <c r="X152" i="7"/>
  <c r="Y149" i="7"/>
  <c r="Z149" i="7"/>
  <c r="AI20" i="8"/>
  <c r="AJ20" i="8"/>
  <c r="AG23" i="8"/>
  <c r="AH23" i="8"/>
  <c r="AI28" i="8"/>
  <c r="AJ28" i="8"/>
  <c r="AI59" i="8"/>
  <c r="AJ59" i="8"/>
  <c r="AG62" i="8"/>
  <c r="AH62" i="8"/>
  <c r="AI67" i="8"/>
  <c r="AJ67" i="8"/>
  <c r="AG71" i="8"/>
  <c r="AH71" i="8"/>
  <c r="AI76" i="8"/>
  <c r="AJ76" i="8"/>
  <c r="AG79" i="8"/>
  <c r="AH79" i="8"/>
  <c r="AI85" i="8"/>
  <c r="AJ85" i="8"/>
  <c r="AG88" i="8"/>
  <c r="AH88" i="8"/>
  <c r="AI93" i="8"/>
  <c r="AJ93" i="8"/>
  <c r="AG116" i="8"/>
  <c r="AH116" i="8"/>
  <c r="AI113" i="8"/>
  <c r="AJ113" i="8"/>
  <c r="AG108" i="8"/>
  <c r="AH108" i="8"/>
  <c r="AI131" i="8"/>
  <c r="AJ131" i="8"/>
  <c r="AG126" i="8"/>
  <c r="AH126" i="8"/>
  <c r="AI123" i="8"/>
  <c r="AJ123" i="8"/>
  <c r="Y32" i="9"/>
  <c r="Z32" i="9"/>
  <c r="W35" i="9"/>
  <c r="X35" i="9"/>
  <c r="Y37" i="9"/>
  <c r="Z37" i="9"/>
  <c r="Y53" i="9"/>
  <c r="Z53" i="9"/>
  <c r="Y66" i="9"/>
  <c r="Z66" i="9"/>
  <c r="V42" i="7"/>
  <c r="W33" i="7"/>
  <c r="X33" i="7"/>
  <c r="W48" i="7"/>
  <c r="X48" i="7"/>
  <c r="Y53" i="7"/>
  <c r="Z53" i="7"/>
  <c r="W65" i="7"/>
  <c r="X65" i="7"/>
  <c r="U68" i="7"/>
  <c r="W71" i="7"/>
  <c r="X71" i="7"/>
  <c r="Y76" i="7"/>
  <c r="Z76" i="7"/>
  <c r="W79" i="7"/>
  <c r="X79" i="7"/>
  <c r="Y118" i="7"/>
  <c r="Z118" i="7"/>
  <c r="Y110" i="7"/>
  <c r="Z110" i="7"/>
  <c r="W132" i="7"/>
  <c r="X132" i="7"/>
  <c r="Y128" i="7"/>
  <c r="Z128" i="7"/>
  <c r="Y123" i="7"/>
  <c r="Z123" i="7"/>
  <c r="W145" i="7"/>
  <c r="X145" i="7"/>
  <c r="W142" i="7"/>
  <c r="X142" i="7"/>
  <c r="Y137" i="7"/>
  <c r="Z137" i="7"/>
  <c r="V159" i="7"/>
  <c r="W157" i="7"/>
  <c r="X157" i="7"/>
  <c r="W149" i="7"/>
  <c r="X149" i="7"/>
  <c r="AD16" i="8"/>
  <c r="M16" i="6"/>
  <c r="R16" i="6"/>
  <c r="AG18" i="8"/>
  <c r="AH18" i="8"/>
  <c r="AI23" i="8"/>
  <c r="AJ23" i="8"/>
  <c r="AG26" i="8"/>
  <c r="AH26" i="8"/>
  <c r="AD42" i="8"/>
  <c r="AD55" i="8"/>
  <c r="AG44" i="8"/>
  <c r="AH44" i="8"/>
  <c r="AG52" i="8"/>
  <c r="AH52" i="8"/>
  <c r="AG57" i="8"/>
  <c r="AH57" i="8"/>
  <c r="AI62" i="8"/>
  <c r="AJ62" i="8"/>
  <c r="AG65" i="8"/>
  <c r="AH65" i="8"/>
  <c r="AD81" i="8"/>
  <c r="AI71" i="8"/>
  <c r="AJ71" i="8"/>
  <c r="AG74" i="8"/>
  <c r="AH74" i="8"/>
  <c r="AI79" i="8"/>
  <c r="AJ79" i="8"/>
  <c r="AG83" i="8"/>
  <c r="AH83" i="8"/>
  <c r="AI88" i="8"/>
  <c r="AJ88" i="8"/>
  <c r="AG91" i="8"/>
  <c r="AH91" i="8"/>
  <c r="AG105" i="8"/>
  <c r="AH105" i="8"/>
  <c r="AG103" i="8"/>
  <c r="AH103" i="8"/>
  <c r="AG101" i="8"/>
  <c r="AH101" i="8"/>
  <c r="AG99" i="8"/>
  <c r="AH99" i="8"/>
  <c r="AG97" i="8"/>
  <c r="AH97" i="8"/>
  <c r="AG95" i="8"/>
  <c r="AH95" i="8"/>
  <c r="AI118" i="8"/>
  <c r="AJ118" i="8"/>
  <c r="AG113" i="8"/>
  <c r="AH113" i="8"/>
  <c r="AI110" i="8"/>
  <c r="AJ110" i="8"/>
  <c r="AG131" i="8"/>
  <c r="AH131" i="8"/>
  <c r="AI128" i="8"/>
  <c r="AJ128" i="8"/>
  <c r="AG123" i="8"/>
  <c r="AH123" i="8"/>
  <c r="AE146" i="8"/>
  <c r="AI143" i="8"/>
  <c r="AJ143" i="8"/>
  <c r="AG141" i="8"/>
  <c r="AH141" i="8"/>
  <c r="AG139" i="8"/>
  <c r="AH139" i="8"/>
  <c r="AG137" i="8"/>
  <c r="AH137" i="8"/>
  <c r="AG135" i="8"/>
  <c r="AH135" i="8"/>
  <c r="AG157" i="8"/>
  <c r="AH157" i="8"/>
  <c r="AG149" i="8"/>
  <c r="AH149" i="8"/>
  <c r="Y23" i="9"/>
  <c r="Z23" i="9"/>
  <c r="W29" i="9"/>
  <c r="X29" i="9"/>
  <c r="Y35" i="9"/>
  <c r="Z35" i="9"/>
  <c r="Y65" i="9"/>
  <c r="Z65" i="9"/>
  <c r="W123" i="7"/>
  <c r="X123" i="7"/>
  <c r="Y144" i="7"/>
  <c r="Z144" i="7"/>
  <c r="AI18" i="8"/>
  <c r="AJ18" i="8"/>
  <c r="AG21" i="8"/>
  <c r="AH21" i="8"/>
  <c r="AI26" i="8"/>
  <c r="AJ26" i="8"/>
  <c r="K29" i="6"/>
  <c r="P29" i="6"/>
  <c r="AG30" i="8"/>
  <c r="AH30" i="8"/>
  <c r="AG34" i="8"/>
  <c r="AH34" i="8"/>
  <c r="AG38" i="8"/>
  <c r="AH38" i="8"/>
  <c r="K42" i="6"/>
  <c r="P42" i="6"/>
  <c r="AG49" i="8"/>
  <c r="AH49" i="8"/>
  <c r="AG60" i="8"/>
  <c r="AH60" i="8"/>
  <c r="K68" i="6"/>
  <c r="P68" i="6"/>
  <c r="AG69" i="8"/>
  <c r="AI74" i="8"/>
  <c r="AJ74" i="8"/>
  <c r="AG77" i="8"/>
  <c r="AH77" i="8"/>
  <c r="AI83" i="8"/>
  <c r="AJ83" i="8"/>
  <c r="AG86" i="8"/>
  <c r="AH86" i="8"/>
  <c r="AI91" i="8"/>
  <c r="AJ91" i="8"/>
  <c r="K94" i="6"/>
  <c r="P94" i="6"/>
  <c r="W33" i="9"/>
  <c r="X33" i="9"/>
  <c r="Y38" i="9"/>
  <c r="Z38" i="9"/>
  <c r="Y54" i="9"/>
  <c r="Z54" i="9"/>
  <c r="Y36" i="9"/>
  <c r="Z36" i="9"/>
  <c r="W41" i="9"/>
  <c r="X41" i="9"/>
  <c r="Y44" i="9"/>
  <c r="AA44" i="9"/>
  <c r="W47" i="9"/>
  <c r="X47" i="9"/>
  <c r="W59" i="9"/>
  <c r="X59" i="9"/>
  <c r="Y62" i="9"/>
  <c r="Z62" i="9"/>
  <c r="W65" i="9"/>
  <c r="X65" i="9"/>
  <c r="W68" i="9"/>
  <c r="X68" i="9"/>
  <c r="Y74" i="9"/>
  <c r="Z74" i="9"/>
  <c r="W80" i="9"/>
  <c r="X80" i="9"/>
  <c r="W87" i="9"/>
  <c r="X87" i="9"/>
  <c r="W106" i="9"/>
  <c r="X106" i="9"/>
  <c r="W99" i="9"/>
  <c r="X99" i="9"/>
  <c r="W96" i="9"/>
  <c r="Y118" i="9"/>
  <c r="Z118" i="9"/>
  <c r="W115" i="9"/>
  <c r="X115" i="9"/>
  <c r="Y126" i="9"/>
  <c r="Z126" i="9"/>
  <c r="Y123" i="9"/>
  <c r="Z123" i="9"/>
  <c r="Y145" i="9"/>
  <c r="Z145" i="9"/>
  <c r="W137" i="9"/>
  <c r="X137" i="9"/>
  <c r="W155" i="9"/>
  <c r="X155" i="9"/>
  <c r="Y20" i="10"/>
  <c r="Z20" i="10"/>
  <c r="Y23" i="10"/>
  <c r="Z23" i="10"/>
  <c r="W32" i="10"/>
  <c r="X32" i="10"/>
  <c r="W35" i="10"/>
  <c r="X35" i="10"/>
  <c r="V56" i="10"/>
  <c r="W58" i="10"/>
  <c r="X58" i="10"/>
  <c r="W61" i="10"/>
  <c r="X61" i="10"/>
  <c r="W64" i="10"/>
  <c r="X64" i="10"/>
  <c r="W67" i="10"/>
  <c r="X67" i="10"/>
  <c r="W74" i="10"/>
  <c r="X74" i="10"/>
  <c r="Y84" i="10"/>
  <c r="Z84" i="10"/>
  <c r="Y89" i="10"/>
  <c r="Z89" i="10"/>
  <c r="W100" i="10"/>
  <c r="X100" i="10"/>
  <c r="W128" i="10"/>
  <c r="X128" i="10"/>
  <c r="Y126" i="10"/>
  <c r="Z126" i="10"/>
  <c r="Y123" i="10"/>
  <c r="Z123" i="10"/>
  <c r="W144" i="10"/>
  <c r="X144" i="10"/>
  <c r="W140" i="10"/>
  <c r="X140" i="10"/>
  <c r="W137" i="10"/>
  <c r="X137" i="10"/>
  <c r="L68" i="6"/>
  <c r="T68" i="6"/>
  <c r="W75" i="9"/>
  <c r="X75" i="9"/>
  <c r="Y80" i="9"/>
  <c r="Z80" i="9"/>
  <c r="W90" i="9"/>
  <c r="X90" i="9"/>
  <c r="Y98" i="9"/>
  <c r="Y112" i="9"/>
  <c r="Z112" i="9"/>
  <c r="Y109" i="9"/>
  <c r="AA109" i="9"/>
  <c r="W145" i="9"/>
  <c r="X145" i="9"/>
  <c r="Y142" i="9"/>
  <c r="Z142" i="9"/>
  <c r="Y157" i="9"/>
  <c r="Z157" i="9"/>
  <c r="W152" i="9"/>
  <c r="X152" i="9"/>
  <c r="U17" i="10"/>
  <c r="W18" i="10"/>
  <c r="Y35" i="10"/>
  <c r="Z35" i="10"/>
  <c r="Y38" i="10"/>
  <c r="Z38" i="10"/>
  <c r="W47" i="10"/>
  <c r="X47" i="10"/>
  <c r="W55" i="10"/>
  <c r="X55" i="10"/>
  <c r="Y58" i="10"/>
  <c r="Z58" i="10"/>
  <c r="Y61" i="10"/>
  <c r="Z61" i="10"/>
  <c r="Y64" i="10"/>
  <c r="Z64" i="10"/>
  <c r="Y67" i="10"/>
  <c r="Z67" i="10"/>
  <c r="W71" i="10"/>
  <c r="X71" i="10"/>
  <c r="Y74" i="10"/>
  <c r="Z74" i="10"/>
  <c r="W80" i="10"/>
  <c r="X80" i="10"/>
  <c r="W87" i="10"/>
  <c r="X87" i="10"/>
  <c r="Y107" i="10"/>
  <c r="Z107" i="10"/>
  <c r="W99" i="10"/>
  <c r="X99" i="10"/>
  <c r="W113" i="10"/>
  <c r="X113" i="10"/>
  <c r="Y132" i="10"/>
  <c r="Z132" i="10"/>
  <c r="W123" i="10"/>
  <c r="X123" i="10"/>
  <c r="Y63" i="9"/>
  <c r="Z63" i="9"/>
  <c r="Y72" i="9"/>
  <c r="Z72" i="9"/>
  <c r="W88" i="9"/>
  <c r="X88" i="9"/>
  <c r="Y93" i="9"/>
  <c r="Z93" i="9"/>
  <c r="W98" i="9"/>
  <c r="X98" i="9"/>
  <c r="Y120" i="9"/>
  <c r="Z120" i="9"/>
  <c r="Y125" i="9"/>
  <c r="Z125" i="9"/>
  <c r="Y122" i="9"/>
  <c r="AA122" i="9"/>
  <c r="W142" i="9"/>
  <c r="X142" i="9"/>
  <c r="W157" i="9"/>
  <c r="X157" i="9"/>
  <c r="W149" i="9"/>
  <c r="X149" i="9"/>
  <c r="V17" i="10"/>
  <c r="V30" i="10"/>
  <c r="Y24" i="10"/>
  <c r="Z24" i="10"/>
  <c r="W27" i="10"/>
  <c r="X27" i="10"/>
  <c r="Y32" i="10"/>
  <c r="Z32" i="10"/>
  <c r="W41" i="10"/>
  <c r="X41" i="10"/>
  <c r="Y44" i="10"/>
  <c r="AA44" i="10"/>
  <c r="Y52" i="10"/>
  <c r="Z52" i="10"/>
  <c r="W59" i="10"/>
  <c r="X59" i="10"/>
  <c r="W75" i="10"/>
  <c r="X75" i="10"/>
  <c r="Y77" i="10"/>
  <c r="Z77" i="10"/>
  <c r="Y80" i="10"/>
  <c r="Z80" i="10"/>
  <c r="W90" i="10"/>
  <c r="X90" i="10"/>
  <c r="Y93" i="10"/>
  <c r="Z93" i="10"/>
  <c r="W104" i="10"/>
  <c r="X104" i="10"/>
  <c r="Y99" i="10"/>
  <c r="Z99" i="10"/>
  <c r="W96" i="10"/>
  <c r="W132" i="10"/>
  <c r="X132" i="10"/>
  <c r="Y146" i="10"/>
  <c r="Z146" i="10"/>
  <c r="Y139" i="10"/>
  <c r="Z139" i="10"/>
  <c r="W23" i="9"/>
  <c r="X23" i="9"/>
  <c r="W28" i="9"/>
  <c r="X28" i="9"/>
  <c r="W42" i="9"/>
  <c r="X42" i="9"/>
  <c r="Y45" i="9"/>
  <c r="Z45" i="9"/>
  <c r="W48" i="9"/>
  <c r="X48" i="9"/>
  <c r="V69" i="9"/>
  <c r="Y60" i="9"/>
  <c r="Z60" i="9"/>
  <c r="W63" i="9"/>
  <c r="X63" i="9"/>
  <c r="W66" i="9"/>
  <c r="X66" i="9"/>
  <c r="V82" i="9"/>
  <c r="Y88" i="9"/>
  <c r="Z88" i="9"/>
  <c r="W91" i="9"/>
  <c r="X91" i="9"/>
  <c r="W94" i="9"/>
  <c r="X94" i="9"/>
  <c r="W105" i="9"/>
  <c r="X105" i="9"/>
  <c r="W117" i="9"/>
  <c r="X117" i="9"/>
  <c r="W114" i="9"/>
  <c r="X114" i="9"/>
  <c r="Y111" i="9"/>
  <c r="Z111" i="9"/>
  <c r="Y133" i="9"/>
  <c r="Z133" i="9"/>
  <c r="Y130" i="9"/>
  <c r="Z130" i="9"/>
  <c r="Y127" i="9"/>
  <c r="Z127" i="9"/>
  <c r="W125" i="9"/>
  <c r="X125" i="9"/>
  <c r="W122" i="9"/>
  <c r="Y141" i="9"/>
  <c r="Z141" i="9"/>
  <c r="Y18" i="10"/>
  <c r="U30" i="10"/>
  <c r="W33" i="10"/>
  <c r="X33" i="10"/>
  <c r="Y36" i="10"/>
  <c r="Z36" i="10"/>
  <c r="Y55" i="10"/>
  <c r="Z55" i="10"/>
  <c r="Y59" i="10"/>
  <c r="Z59" i="10"/>
  <c r="Y62" i="10"/>
  <c r="Z62" i="10"/>
  <c r="Y75" i="10"/>
  <c r="Z75" i="10"/>
  <c r="W78" i="10"/>
  <c r="X78" i="10"/>
  <c r="W81" i="10"/>
  <c r="X81" i="10"/>
  <c r="Y85" i="10"/>
  <c r="Z85" i="10"/>
  <c r="Y90" i="10"/>
  <c r="Z90" i="10"/>
  <c r="Y106" i="10"/>
  <c r="Z106" i="10"/>
  <c r="Y101" i="10"/>
  <c r="Z101" i="10"/>
  <c r="Y120" i="10"/>
  <c r="Z120" i="10"/>
  <c r="Y117" i="10"/>
  <c r="Z117" i="10"/>
  <c r="Y125" i="10"/>
  <c r="Z125" i="10"/>
  <c r="W136" i="10"/>
  <c r="W51" i="9"/>
  <c r="X51" i="9"/>
  <c r="Y76" i="9"/>
  <c r="Z76" i="9"/>
  <c r="W85" i="9"/>
  <c r="X85" i="9"/>
  <c r="Y104" i="9"/>
  <c r="Z104" i="9"/>
  <c r="Y116" i="9"/>
  <c r="Z116" i="9"/>
  <c r="W141" i="9"/>
  <c r="X141" i="9"/>
  <c r="U147" i="9"/>
  <c r="W25" i="10"/>
  <c r="X25" i="10"/>
  <c r="W36" i="10"/>
  <c r="X36" i="10"/>
  <c r="Y45" i="10"/>
  <c r="Z45" i="10"/>
  <c r="W72" i="10"/>
  <c r="X72" i="10"/>
  <c r="W91" i="10"/>
  <c r="X91" i="10"/>
  <c r="W106" i="10"/>
  <c r="X106" i="10"/>
  <c r="W103" i="10"/>
  <c r="X103" i="10"/>
  <c r="W101" i="10"/>
  <c r="X101" i="10"/>
  <c r="Y98" i="10"/>
  <c r="Z98" i="10"/>
  <c r="W120" i="10"/>
  <c r="X120" i="10"/>
  <c r="W117" i="10"/>
  <c r="X117" i="10"/>
  <c r="Y112" i="10"/>
  <c r="Z112" i="10"/>
  <c r="Y109" i="10"/>
  <c r="V121" i="10"/>
  <c r="Y145" i="10"/>
  <c r="Z145" i="10"/>
  <c r="Y153" i="10"/>
  <c r="Z153" i="10"/>
  <c r="W58" i="9"/>
  <c r="X58" i="9"/>
  <c r="Y61" i="9"/>
  <c r="Z61" i="9"/>
  <c r="W73" i="9"/>
  <c r="X73" i="9"/>
  <c r="Y81" i="9"/>
  <c r="Z81" i="9"/>
  <c r="L81" i="6"/>
  <c r="T81" i="6"/>
  <c r="Y85" i="9"/>
  <c r="Z85" i="9"/>
  <c r="Y89" i="9"/>
  <c r="Z89" i="9"/>
  <c r="Y107" i="9"/>
  <c r="Z107" i="9"/>
  <c r="W102" i="9"/>
  <c r="X102" i="9"/>
  <c r="Y100" i="9"/>
  <c r="Z100" i="9"/>
  <c r="W97" i="9"/>
  <c r="X97" i="9"/>
  <c r="W113" i="9"/>
  <c r="X113" i="9"/>
  <c r="W111" i="9"/>
  <c r="X111" i="9"/>
  <c r="Y129" i="9"/>
  <c r="Z129" i="9"/>
  <c r="W146" i="9"/>
  <c r="X146" i="9"/>
  <c r="W148" i="9"/>
  <c r="AC148" i="9" a="1"/>
  <c r="W28" i="10"/>
  <c r="X28" i="10"/>
  <c r="W42" i="10"/>
  <c r="X42" i="10"/>
  <c r="Y48" i="10"/>
  <c r="Z48" i="10"/>
  <c r="Y76" i="10"/>
  <c r="Z76" i="10"/>
  <c r="W83" i="10"/>
  <c r="Y88" i="10"/>
  <c r="Z88" i="10"/>
  <c r="Y91" i="10"/>
  <c r="Z91" i="10"/>
  <c r="Y105" i="10"/>
  <c r="Z105" i="10"/>
  <c r="W98" i="10"/>
  <c r="X98" i="10"/>
  <c r="Y119" i="10"/>
  <c r="Z119" i="10"/>
  <c r="W112" i="10"/>
  <c r="X112" i="10"/>
  <c r="W109" i="10"/>
  <c r="U121" i="10"/>
  <c r="Y124" i="10"/>
  <c r="W122" i="10"/>
  <c r="X122" i="10"/>
  <c r="AC122" i="10" a="1"/>
  <c r="W145" i="10"/>
  <c r="X145" i="10"/>
  <c r="Y138" i="10"/>
  <c r="Z138" i="10"/>
  <c r="W153" i="10"/>
  <c r="X153" i="10"/>
  <c r="C42" i="6"/>
  <c r="M42" i="6"/>
  <c r="Y49" i="9"/>
  <c r="Z49" i="9"/>
  <c r="W67" i="9"/>
  <c r="X67" i="9"/>
  <c r="W71" i="9"/>
  <c r="X71" i="9"/>
  <c r="W83" i="9"/>
  <c r="W92" i="9"/>
  <c r="X92" i="9"/>
  <c r="W110" i="9"/>
  <c r="X110" i="9"/>
  <c r="W124" i="9"/>
  <c r="X124" i="9"/>
  <c r="W143" i="9"/>
  <c r="X143" i="9"/>
  <c r="Y135" i="9"/>
  <c r="W158" i="9"/>
  <c r="X158" i="9"/>
  <c r="Y155" i="9"/>
  <c r="Z155" i="9"/>
  <c r="W153" i="9"/>
  <c r="X153" i="9"/>
  <c r="W150" i="9"/>
  <c r="X150" i="9"/>
  <c r="Y22" i="10"/>
  <c r="Z22" i="10"/>
  <c r="Y28" i="10"/>
  <c r="Z28" i="10"/>
  <c r="W34" i="10"/>
  <c r="X34" i="10"/>
  <c r="Y37" i="10"/>
  <c r="Z37" i="10"/>
  <c r="Y42" i="10"/>
  <c r="Z42" i="10"/>
  <c r="W46" i="10"/>
  <c r="X46" i="10"/>
  <c r="Y51" i="10"/>
  <c r="Z51" i="10"/>
  <c r="W54" i="10"/>
  <c r="X54" i="10"/>
  <c r="Y63" i="10"/>
  <c r="Z63" i="10"/>
  <c r="W66" i="10"/>
  <c r="X66" i="10"/>
  <c r="W70" i="10"/>
  <c r="W73" i="10"/>
  <c r="X73" i="10"/>
  <c r="W79" i="10"/>
  <c r="X79" i="10"/>
  <c r="Y83" i="10"/>
  <c r="Y97" i="10"/>
  <c r="Z97" i="10"/>
  <c r="W119" i="10"/>
  <c r="X119" i="10"/>
  <c r="Y111" i="10"/>
  <c r="Z111" i="10"/>
  <c r="W131" i="10"/>
  <c r="X131" i="10"/>
  <c r="W124" i="10"/>
  <c r="X124" i="10"/>
  <c r="R55" i="6"/>
  <c r="W62" i="9"/>
  <c r="X62" i="9"/>
  <c r="Y67" i="9"/>
  <c r="Z67" i="9"/>
  <c r="W74" i="9"/>
  <c r="X74" i="9"/>
  <c r="Y77" i="9"/>
  <c r="Z77" i="9"/>
  <c r="V95" i="9"/>
  <c r="Y86" i="9"/>
  <c r="Z86" i="9"/>
  <c r="Y106" i="9"/>
  <c r="Z106" i="9"/>
  <c r="Y99" i="9"/>
  <c r="Z99" i="9"/>
  <c r="Y110" i="9"/>
  <c r="Z110" i="9"/>
  <c r="W129" i="9"/>
  <c r="X129" i="9"/>
  <c r="W140" i="9"/>
  <c r="X140" i="9"/>
  <c r="Y137" i="9"/>
  <c r="Z137" i="9"/>
  <c r="AC135" i="9" a="1"/>
  <c r="Y152" i="9"/>
  <c r="Z152" i="9"/>
  <c r="Y150" i="9"/>
  <c r="Z150" i="9"/>
  <c r="W20" i="10"/>
  <c r="X20" i="10"/>
  <c r="W26" i="10"/>
  <c r="X26" i="10"/>
  <c r="Y34" i="10"/>
  <c r="Z34" i="10"/>
  <c r="W40" i="10"/>
  <c r="X40" i="10"/>
  <c r="Y49" i="10"/>
  <c r="Z49" i="10"/>
  <c r="Y57" i="10"/>
  <c r="AA57" i="10"/>
  <c r="AA58" i="10"/>
  <c r="AA59" i="10"/>
  <c r="Y66" i="10"/>
  <c r="Z66" i="10"/>
  <c r="Y73" i="10"/>
  <c r="Z73" i="10"/>
  <c r="Y92" i="10"/>
  <c r="Z92" i="10"/>
  <c r="Y94" i="10"/>
  <c r="Z94" i="10"/>
  <c r="W105" i="10"/>
  <c r="X105" i="10"/>
  <c r="Y100" i="10"/>
  <c r="Z100" i="10"/>
  <c r="W97" i="10"/>
  <c r="X97" i="10"/>
  <c r="W114" i="10"/>
  <c r="X114" i="10"/>
  <c r="W111" i="10"/>
  <c r="X111" i="10"/>
  <c r="Y137" i="10"/>
  <c r="Z137" i="10"/>
  <c r="AC135" i="10" a="1"/>
  <c r="Z122" i="10"/>
  <c r="AA122" i="10"/>
  <c r="Q169" i="6"/>
  <c r="S168" i="6"/>
  <c r="C168" i="6"/>
  <c r="E167" i="6"/>
  <c r="G166" i="6"/>
  <c r="I165" i="6"/>
  <c r="K164" i="6"/>
  <c r="M163" i="6"/>
  <c r="E184" i="6"/>
  <c r="S179" i="6"/>
  <c r="G184" i="6"/>
  <c r="C182" i="6"/>
  <c r="E181" i="6"/>
  <c r="G180" i="6"/>
  <c r="I179" i="6"/>
  <c r="K178" i="6"/>
  <c r="M177" i="6"/>
  <c r="F173" i="6"/>
  <c r="I162" i="6"/>
  <c r="Q183" i="6"/>
  <c r="I170" i="6"/>
  <c r="O184" i="6"/>
  <c r="O173" i="6"/>
  <c r="T182" i="6"/>
  <c r="D182" i="6"/>
  <c r="H180" i="6"/>
  <c r="J179" i="6"/>
  <c r="L178" i="6"/>
  <c r="N177" i="6"/>
  <c r="P176" i="6"/>
  <c r="G171" i="6"/>
  <c r="E164" i="6"/>
  <c r="M160" i="6"/>
  <c r="T165" i="6"/>
  <c r="P175" i="6"/>
  <c r="F177" i="6"/>
  <c r="H176" i="6"/>
  <c r="L174" i="6"/>
  <c r="S178" i="6"/>
  <c r="S181" i="6"/>
  <c r="Q171" i="6"/>
  <c r="E169" i="6"/>
  <c r="G168" i="6"/>
  <c r="I167" i="6"/>
  <c r="K166" i="6"/>
  <c r="M165" i="6"/>
  <c r="O164" i="6"/>
  <c r="Q163" i="6"/>
  <c r="C181" i="6"/>
  <c r="E180" i="6"/>
  <c r="G179" i="6"/>
  <c r="I178" i="6"/>
  <c r="K177" i="6"/>
  <c r="M176" i="6"/>
  <c r="Q174" i="6"/>
  <c r="M164" i="6"/>
  <c r="N182" i="6"/>
  <c r="N162" i="6"/>
  <c r="N179" i="6"/>
  <c r="P171" i="6"/>
  <c r="R170" i="6"/>
  <c r="T169" i="6"/>
  <c r="D169" i="6"/>
  <c r="F168" i="6"/>
  <c r="H167" i="6"/>
  <c r="J166" i="6"/>
  <c r="L165" i="6"/>
  <c r="R162" i="6"/>
  <c r="T161" i="6"/>
  <c r="D161" i="6"/>
  <c r="F160" i="6"/>
  <c r="J160" i="6"/>
  <c r="N183" i="6"/>
  <c r="G181" i="6"/>
  <c r="G173" i="6"/>
  <c r="R160" i="6"/>
  <c r="T184" i="6"/>
  <c r="D184" i="6"/>
  <c r="F183" i="6"/>
  <c r="H182" i="6"/>
  <c r="J181" i="6"/>
  <c r="L180" i="6"/>
  <c r="P178" i="6"/>
  <c r="O171" i="6"/>
  <c r="Q170" i="6"/>
  <c r="F170" i="6"/>
  <c r="H169" i="6"/>
  <c r="J168" i="6"/>
  <c r="L167" i="6"/>
  <c r="N166" i="6"/>
  <c r="P165" i="6"/>
  <c r="R164" i="6"/>
  <c r="T163" i="6"/>
  <c r="O163" i="6"/>
  <c r="D163" i="6"/>
  <c r="Q162" i="6"/>
  <c r="F162" i="6"/>
  <c r="S161" i="6"/>
  <c r="H161" i="6"/>
  <c r="C161" i="6"/>
  <c r="E160" i="6"/>
  <c r="L184" i="6"/>
  <c r="I171" i="6"/>
  <c r="M169" i="6"/>
  <c r="S177" i="6"/>
  <c r="I183" i="6"/>
  <c r="N170" i="6"/>
  <c r="O168" i="6"/>
  <c r="Q167" i="6"/>
  <c r="S166" i="6"/>
  <c r="C166" i="6"/>
  <c r="E165" i="6"/>
  <c r="I163" i="6"/>
  <c r="H171" i="6"/>
  <c r="J170" i="6"/>
  <c r="L169" i="6"/>
  <c r="D165" i="6"/>
  <c r="L161" i="6"/>
  <c r="P184" i="6"/>
  <c r="R183" i="6"/>
  <c r="P181" i="6"/>
  <c r="R180" i="6"/>
  <c r="T179" i="6"/>
  <c r="D179" i="6"/>
  <c r="Q178" i="6"/>
  <c r="F178" i="6"/>
  <c r="H177" i="6"/>
  <c r="C177" i="6"/>
  <c r="J176" i="6"/>
  <c r="E176" i="6"/>
  <c r="L175" i="6"/>
  <c r="G175" i="6"/>
  <c r="I174" i="6"/>
  <c r="P173" i="6"/>
  <c r="R171" i="6"/>
  <c r="T170" i="6"/>
  <c r="D170" i="6"/>
  <c r="F169" i="6"/>
  <c r="H168" i="6"/>
  <c r="J167" i="6"/>
  <c r="L166" i="6"/>
  <c r="N165" i="6"/>
  <c r="P164" i="6"/>
  <c r="R163" i="6"/>
  <c r="J184" i="6"/>
  <c r="L183" i="6"/>
  <c r="F182" i="6"/>
  <c r="H181" i="6"/>
  <c r="J180" i="6"/>
  <c r="L179" i="6"/>
  <c r="N178" i="6"/>
  <c r="P177" i="6"/>
  <c r="R176" i="6"/>
  <c r="T175" i="6"/>
  <c r="H173" i="6"/>
  <c r="M170" i="6"/>
  <c r="Q168" i="6"/>
  <c r="S167" i="6"/>
  <c r="C167" i="6"/>
  <c r="S176" i="6"/>
  <c r="Y172" i="8"/>
  <c r="U164" i="10"/>
  <c r="C163" i="6"/>
  <c r="P166" i="6"/>
  <c r="H166" i="6"/>
  <c r="N163" i="6"/>
  <c r="P183" i="6"/>
  <c r="H183" i="6"/>
  <c r="R182" i="6"/>
  <c r="J182" i="6"/>
  <c r="T181" i="6"/>
  <c r="L181" i="6"/>
  <c r="D181" i="6"/>
  <c r="J174" i="6"/>
  <c r="U164" i="7"/>
  <c r="W164" i="7"/>
  <c r="X164" i="7"/>
  <c r="N168" i="6"/>
  <c r="P167" i="6"/>
  <c r="R166" i="6"/>
  <c r="N160" i="6"/>
  <c r="S171" i="6"/>
  <c r="K171" i="6"/>
  <c r="C171" i="6"/>
  <c r="E170" i="6"/>
  <c r="O169" i="6"/>
  <c r="G169" i="6"/>
  <c r="I168" i="6"/>
  <c r="K167" i="6"/>
  <c r="M166" i="6"/>
  <c r="E166" i="6"/>
  <c r="O165" i="6"/>
  <c r="G165" i="6"/>
  <c r="Q164" i="6"/>
  <c r="I164" i="6"/>
  <c r="S163" i="6"/>
  <c r="K163" i="6"/>
  <c r="M162" i="6"/>
  <c r="E162" i="6"/>
  <c r="O161" i="6"/>
  <c r="G161" i="6"/>
  <c r="Q160" i="6"/>
  <c r="I160" i="6"/>
  <c r="M183" i="6"/>
  <c r="E183" i="6"/>
  <c r="O182" i="6"/>
  <c r="Q181" i="6"/>
  <c r="I181" i="6"/>
  <c r="S180" i="6"/>
  <c r="C180" i="6"/>
  <c r="E179" i="6"/>
  <c r="G178" i="6"/>
  <c r="Q177" i="6"/>
  <c r="I177" i="6"/>
  <c r="K176" i="6"/>
  <c r="C176" i="6"/>
  <c r="M175" i="6"/>
  <c r="E175" i="6"/>
  <c r="Q173" i="6"/>
  <c r="S182" i="6"/>
  <c r="R169" i="6"/>
  <c r="T168" i="6"/>
  <c r="L168" i="6"/>
  <c r="D168" i="6"/>
  <c r="N167" i="6"/>
  <c r="F167" i="6"/>
  <c r="R165" i="6"/>
  <c r="J165" i="6"/>
  <c r="T164" i="6"/>
  <c r="L164" i="6"/>
  <c r="D164" i="6"/>
  <c r="F163" i="6"/>
  <c r="P162" i="6"/>
  <c r="H162" i="6"/>
  <c r="R161" i="6"/>
  <c r="J161" i="6"/>
  <c r="T160" i="6"/>
  <c r="L160" i="6"/>
  <c r="D160" i="6"/>
  <c r="N184" i="6"/>
  <c r="F184" i="6"/>
  <c r="R178" i="6"/>
  <c r="T177" i="6"/>
  <c r="L177" i="6"/>
  <c r="D177" i="6"/>
  <c r="F176" i="6"/>
  <c r="H175" i="6"/>
  <c r="R174" i="6"/>
  <c r="D173" i="6"/>
  <c r="J171" i="6"/>
  <c r="L170" i="6"/>
  <c r="N169" i="6"/>
  <c r="P168" i="6"/>
  <c r="R167" i="6"/>
  <c r="T166" i="6"/>
  <c r="D166" i="6"/>
  <c r="F165" i="6"/>
  <c r="S164" i="6"/>
  <c r="H164" i="6"/>
  <c r="C164" i="6"/>
  <c r="J163" i="6"/>
  <c r="E163" i="6"/>
  <c r="L162" i="6"/>
  <c r="G162" i="6"/>
  <c r="N161" i="6"/>
  <c r="I161" i="6"/>
  <c r="P160" i="6"/>
  <c r="K160" i="6"/>
  <c r="R184" i="6"/>
  <c r="M184" i="6"/>
  <c r="T183" i="6"/>
  <c r="P182" i="6"/>
  <c r="R181" i="6"/>
  <c r="M181" i="6"/>
  <c r="T180" i="6"/>
  <c r="O180" i="6"/>
  <c r="D180" i="6"/>
  <c r="Q179" i="6"/>
  <c r="F179" i="6"/>
  <c r="H178" i="6"/>
  <c r="C178" i="6"/>
  <c r="E177" i="6"/>
  <c r="L176" i="6"/>
  <c r="N175" i="6"/>
  <c r="P174" i="6"/>
  <c r="R173" i="6"/>
  <c r="K181" i="6"/>
  <c r="M180" i="6"/>
  <c r="O179" i="6"/>
  <c r="U161" i="10"/>
  <c r="K182" i="6"/>
  <c r="S162" i="6"/>
  <c r="K162" i="6"/>
  <c r="C162" i="6"/>
  <c r="Q184" i="6"/>
  <c r="I184" i="6"/>
  <c r="S183" i="6"/>
  <c r="K183" i="6"/>
  <c r="C183" i="6"/>
  <c r="M182" i="6"/>
  <c r="E182" i="6"/>
  <c r="O181" i="6"/>
  <c r="Q180" i="6"/>
  <c r="I180" i="6"/>
  <c r="K179" i="6"/>
  <c r="C179" i="6"/>
  <c r="M178" i="6"/>
  <c r="E178" i="6"/>
  <c r="O177" i="6"/>
  <c r="Q176" i="6"/>
  <c r="I176" i="6"/>
  <c r="M174" i="6"/>
  <c r="E174" i="6"/>
  <c r="V181" i="7"/>
  <c r="H173" i="9"/>
  <c r="G164" i="6"/>
  <c r="G170" i="6"/>
  <c r="I169" i="6"/>
  <c r="K168" i="6"/>
  <c r="M167" i="6"/>
  <c r="O166" i="6"/>
  <c r="Q165" i="6"/>
  <c r="U183" i="7"/>
  <c r="W196" i="7"/>
  <c r="X196" i="7"/>
  <c r="S169" i="6"/>
  <c r="U170" i="9"/>
  <c r="W170" i="9"/>
  <c r="X170" i="9"/>
  <c r="E168" i="6"/>
  <c r="V163" i="9"/>
  <c r="Y163" i="9"/>
  <c r="Z163" i="9"/>
  <c r="V174" i="9"/>
  <c r="V159" i="10"/>
  <c r="Y159" i="10"/>
  <c r="Z159" i="10"/>
  <c r="S184" i="6"/>
  <c r="K184" i="6"/>
  <c r="C184" i="6"/>
  <c r="U165" i="9"/>
  <c r="W165" i="9"/>
  <c r="X165" i="9"/>
  <c r="J173" i="10"/>
  <c r="C169" i="6"/>
  <c r="N171" i="6"/>
  <c r="F171" i="6"/>
  <c r="P172" i="7"/>
  <c r="H170" i="6"/>
  <c r="H184" i="6"/>
  <c r="J183" i="6"/>
  <c r="D183" i="6"/>
  <c r="U150" i="10"/>
  <c r="W150" i="10"/>
  <c r="X150" i="10"/>
  <c r="M171" i="6"/>
  <c r="E171" i="6"/>
  <c r="O170" i="6"/>
  <c r="U155" i="10"/>
  <c r="W155" i="10"/>
  <c r="X155" i="10"/>
  <c r="V178" i="7"/>
  <c r="V176" i="7"/>
  <c r="U173" i="7"/>
  <c r="M185" i="7"/>
  <c r="E185" i="7"/>
  <c r="U177" i="9"/>
  <c r="I175" i="6"/>
  <c r="S174" i="6"/>
  <c r="K174" i="6"/>
  <c r="N180" i="6"/>
  <c r="F180" i="6"/>
  <c r="P179" i="6"/>
  <c r="H179" i="6"/>
  <c r="T186" i="9"/>
  <c r="L186" i="9"/>
  <c r="D186" i="9"/>
  <c r="T162" i="6"/>
  <c r="O162" i="6"/>
  <c r="AF162" i="8"/>
  <c r="AI162" i="8"/>
  <c r="AJ162" i="8"/>
  <c r="Q161" i="6"/>
  <c r="F161" i="6"/>
  <c r="S160" i="6"/>
  <c r="H160" i="6"/>
  <c r="C160" i="6"/>
  <c r="T176" i="6"/>
  <c r="AD176" i="8"/>
  <c r="D176" i="6"/>
  <c r="Q175" i="6"/>
  <c r="F175" i="6"/>
  <c r="AA185" i="8"/>
  <c r="S185" i="8"/>
  <c r="K185" i="8"/>
  <c r="C185" i="8"/>
  <c r="J173" i="6"/>
  <c r="O183" i="6"/>
  <c r="G183" i="6"/>
  <c r="Q182" i="6"/>
  <c r="I182" i="6"/>
  <c r="R173" i="10"/>
  <c r="M161" i="6"/>
  <c r="E161" i="6"/>
  <c r="O160" i="6"/>
  <c r="G160" i="6"/>
  <c r="P169" i="6"/>
  <c r="K169" i="6"/>
  <c r="R168" i="6"/>
  <c r="M168" i="6"/>
  <c r="T167" i="6"/>
  <c r="D167" i="6"/>
  <c r="F166" i="6"/>
  <c r="H165" i="6"/>
  <c r="J164" i="6"/>
  <c r="L163" i="6"/>
  <c r="G163" i="6"/>
  <c r="AF177" i="8"/>
  <c r="G177" i="6"/>
  <c r="V168" i="9"/>
  <c r="Y168" i="9"/>
  <c r="Z168" i="9"/>
  <c r="V161" i="10"/>
  <c r="Q166" i="6"/>
  <c r="U166" i="7"/>
  <c r="W166" i="7"/>
  <c r="X166" i="7"/>
  <c r="S165" i="6"/>
  <c r="K165" i="6"/>
  <c r="C165" i="6"/>
  <c r="H163" i="6"/>
  <c r="V162" i="7"/>
  <c r="Y162" i="7"/>
  <c r="Z162" i="7"/>
  <c r="S170" i="6"/>
  <c r="C170" i="6"/>
  <c r="L182" i="6"/>
  <c r="G182" i="6"/>
  <c r="P180" i="6"/>
  <c r="K180" i="6"/>
  <c r="R179" i="6"/>
  <c r="M179" i="6"/>
  <c r="T178" i="6"/>
  <c r="O178" i="6"/>
  <c r="D178" i="6"/>
  <c r="U166" i="10"/>
  <c r="O176" i="6"/>
  <c r="G176" i="6"/>
  <c r="M173" i="6"/>
  <c r="H172" i="7"/>
  <c r="U178" i="7"/>
  <c r="Q172" i="8"/>
  <c r="AF171" i="8"/>
  <c r="AI171" i="8"/>
  <c r="AJ171" i="8"/>
  <c r="AD171" i="8"/>
  <c r="AD169" i="8"/>
  <c r="AE169" i="8"/>
  <c r="AG169" i="8"/>
  <c r="AH169" i="8"/>
  <c r="V181" i="9"/>
  <c r="Y194" i="9"/>
  <c r="Z194" i="9"/>
  <c r="V169" i="7"/>
  <c r="Y169" i="7"/>
  <c r="Z169" i="7"/>
  <c r="U161" i="7"/>
  <c r="W161" i="7"/>
  <c r="X161" i="7"/>
  <c r="N176" i="6"/>
  <c r="H174" i="6"/>
  <c r="V183" i="7"/>
  <c r="U180" i="7"/>
  <c r="W193" i="7"/>
  <c r="X193" i="7"/>
  <c r="I172" i="8"/>
  <c r="AE184" i="8"/>
  <c r="AG197" i="8"/>
  <c r="AH197" i="8"/>
  <c r="P173" i="9"/>
  <c r="V170" i="9"/>
  <c r="Y170" i="9"/>
  <c r="Z170" i="9"/>
  <c r="U184" i="9"/>
  <c r="W197" i="9"/>
  <c r="X197" i="9"/>
  <c r="U176" i="9"/>
  <c r="W189" i="9"/>
  <c r="X189" i="9"/>
  <c r="S172" i="7"/>
  <c r="K172" i="7"/>
  <c r="AD160" i="8"/>
  <c r="R185" i="8"/>
  <c r="AF182" i="8"/>
  <c r="AI195" i="8"/>
  <c r="AJ195" i="8"/>
  <c r="AD180" i="8"/>
  <c r="AF178" i="8"/>
  <c r="AD178" i="8"/>
  <c r="AE178" i="8"/>
  <c r="U179" i="9"/>
  <c r="V150" i="10"/>
  <c r="Y150" i="10"/>
  <c r="Z150" i="10"/>
  <c r="V169" i="10"/>
  <c r="I166" i="6"/>
  <c r="D162" i="6"/>
  <c r="J178" i="6"/>
  <c r="C174" i="6"/>
  <c r="AE171" i="8"/>
  <c r="AG171" i="8"/>
  <c r="AH171" i="8"/>
  <c r="AE181" i="8"/>
  <c r="P186" i="9"/>
  <c r="AE164" i="8"/>
  <c r="AG164" i="8"/>
  <c r="AH164" i="8"/>
  <c r="J162" i="6"/>
  <c r="E173" i="6"/>
  <c r="V165" i="9"/>
  <c r="Y165" i="9"/>
  <c r="Z165" i="9"/>
  <c r="J169" i="6"/>
  <c r="U168" i="7"/>
  <c r="W168" i="7"/>
  <c r="X168" i="7"/>
  <c r="P185" i="7"/>
  <c r="H185" i="7"/>
  <c r="AD182" i="8"/>
  <c r="AE182" i="8"/>
  <c r="M173" i="9"/>
  <c r="E173" i="9"/>
  <c r="Q186" i="9"/>
  <c r="U175" i="9"/>
  <c r="W188" i="9"/>
  <c r="X188" i="9"/>
  <c r="N160" i="10"/>
  <c r="F160" i="10"/>
  <c r="P160" i="10"/>
  <c r="M160" i="10"/>
  <c r="E160" i="10"/>
  <c r="U169" i="10"/>
  <c r="O173" i="10"/>
  <c r="U171" i="7"/>
  <c r="W171" i="7"/>
  <c r="X171" i="7"/>
  <c r="V161" i="7"/>
  <c r="Y161" i="7"/>
  <c r="Z161" i="7"/>
  <c r="U179" i="7"/>
  <c r="AF170" i="8"/>
  <c r="AI170" i="8"/>
  <c r="AJ170" i="8"/>
  <c r="AD170" i="8"/>
  <c r="AE170" i="8"/>
  <c r="AG170" i="8"/>
  <c r="AH170" i="8"/>
  <c r="AF184" i="8"/>
  <c r="AI197" i="8"/>
  <c r="AJ197" i="8"/>
  <c r="AD184" i="8"/>
  <c r="U167" i="9"/>
  <c r="W167" i="9"/>
  <c r="X167" i="9"/>
  <c r="V183" i="9"/>
  <c r="N181" i="6"/>
  <c r="F181" i="6"/>
  <c r="S186" i="9"/>
  <c r="V156" i="10"/>
  <c r="Y156" i="10"/>
  <c r="Z156" i="10"/>
  <c r="U154" i="10"/>
  <c r="W154" i="10"/>
  <c r="X154" i="10"/>
  <c r="V168" i="10"/>
  <c r="Q185" i="7"/>
  <c r="U176" i="7"/>
  <c r="AC172" i="8"/>
  <c r="AF164" i="8"/>
  <c r="AI164" i="8"/>
  <c r="AJ164" i="8"/>
  <c r="AD164" i="8"/>
  <c r="H172" i="8"/>
  <c r="AE180" i="8"/>
  <c r="AG193" i="8"/>
  <c r="AH193" i="8"/>
  <c r="AF180" i="8"/>
  <c r="AI193" i="8"/>
  <c r="AJ193" i="8"/>
  <c r="V166" i="9"/>
  <c r="Y166" i="9"/>
  <c r="Z166" i="9"/>
  <c r="R173" i="9"/>
  <c r="U162" i="9"/>
  <c r="W162" i="9"/>
  <c r="X162" i="9"/>
  <c r="Q173" i="9"/>
  <c r="V180" i="9"/>
  <c r="U157" i="10"/>
  <c r="W157" i="10"/>
  <c r="X157" i="10"/>
  <c r="O160" i="10"/>
  <c r="U172" i="10"/>
  <c r="W185" i="10"/>
  <c r="X185" i="10"/>
  <c r="U162" i="10"/>
  <c r="W175" i="10"/>
  <c r="X175" i="10"/>
  <c r="M173" i="10"/>
  <c r="E173" i="10"/>
  <c r="O172" i="7"/>
  <c r="G172" i="7"/>
  <c r="V184" i="7"/>
  <c r="Y197" i="7"/>
  <c r="Z197" i="7"/>
  <c r="U177" i="7"/>
  <c r="T171" i="6"/>
  <c r="L171" i="6"/>
  <c r="O167" i="6"/>
  <c r="U168" i="9"/>
  <c r="W168" i="9"/>
  <c r="X168" i="9"/>
  <c r="U164" i="9"/>
  <c r="W164" i="9"/>
  <c r="X164" i="9"/>
  <c r="U159" i="10"/>
  <c r="W159" i="10"/>
  <c r="X159" i="10"/>
  <c r="V152" i="10"/>
  <c r="Y152" i="10"/>
  <c r="Z152" i="10"/>
  <c r="V149" i="10"/>
  <c r="Y149" i="10"/>
  <c r="Z149" i="10"/>
  <c r="V171" i="10"/>
  <c r="Y184" i="10"/>
  <c r="Z184" i="10"/>
  <c r="V167" i="10"/>
  <c r="U165" i="10"/>
  <c r="T173" i="10"/>
  <c r="L173" i="10"/>
  <c r="V166" i="7"/>
  <c r="Y166" i="7"/>
  <c r="Z166" i="7"/>
  <c r="U163" i="7"/>
  <c r="W163" i="7"/>
  <c r="X163" i="7"/>
  <c r="U160" i="7"/>
  <c r="W160" i="7"/>
  <c r="V179" i="7"/>
  <c r="R185" i="7"/>
  <c r="T185" i="7"/>
  <c r="L185" i="7"/>
  <c r="AE175" i="8"/>
  <c r="AG188" i="8"/>
  <c r="AH188" i="8"/>
  <c r="U172" i="9"/>
  <c r="W172" i="9"/>
  <c r="X172" i="9"/>
  <c r="S173" i="9"/>
  <c r="K173" i="9"/>
  <c r="V177" i="9"/>
  <c r="S160" i="10"/>
  <c r="K160" i="10"/>
  <c r="U152" i="10"/>
  <c r="W152" i="10"/>
  <c r="X152" i="10"/>
  <c r="U149" i="10"/>
  <c r="W149" i="10"/>
  <c r="X149" i="10"/>
  <c r="V167" i="7"/>
  <c r="Y167" i="7"/>
  <c r="Z167" i="7"/>
  <c r="V174" i="7"/>
  <c r="AA172" i="8"/>
  <c r="W185" i="8"/>
  <c r="G185" i="8"/>
  <c r="V171" i="9"/>
  <c r="Y171" i="9"/>
  <c r="Z171" i="9"/>
  <c r="V169" i="9"/>
  <c r="Y169" i="9"/>
  <c r="Z169" i="9"/>
  <c r="U185" i="9"/>
  <c r="W198" i="9"/>
  <c r="X198" i="9"/>
  <c r="O186" i="9"/>
  <c r="V178" i="9"/>
  <c r="V158" i="10"/>
  <c r="Y158" i="10"/>
  <c r="Z158" i="10"/>
  <c r="V151" i="10"/>
  <c r="Y151" i="10"/>
  <c r="Z151" i="10"/>
  <c r="R160" i="10"/>
  <c r="J160" i="10"/>
  <c r="V148" i="10"/>
  <c r="Y148" i="10"/>
  <c r="AA148" i="10"/>
  <c r="V170" i="7"/>
  <c r="Y170" i="7"/>
  <c r="Z170" i="7"/>
  <c r="U182" i="7"/>
  <c r="W195" i="7"/>
  <c r="X195" i="7"/>
  <c r="AF169" i="8"/>
  <c r="AI169" i="8"/>
  <c r="AJ169" i="8"/>
  <c r="AB172" i="8"/>
  <c r="K161" i="6"/>
  <c r="U182" i="9"/>
  <c r="U170" i="10"/>
  <c r="W183" i="10"/>
  <c r="X183" i="10"/>
  <c r="U165" i="7"/>
  <c r="W165" i="7"/>
  <c r="X165" i="7"/>
  <c r="N172" i="7"/>
  <c r="F172" i="7"/>
  <c r="V175" i="7"/>
  <c r="AF163" i="8"/>
  <c r="AI163" i="8"/>
  <c r="AJ163" i="8"/>
  <c r="AD163" i="8"/>
  <c r="AE163" i="8"/>
  <c r="AG163" i="8"/>
  <c r="AH163" i="8"/>
  <c r="AF179" i="8"/>
  <c r="AD179" i="8"/>
  <c r="V161" i="9"/>
  <c r="Y161" i="9"/>
  <c r="AA161" i="9"/>
  <c r="V184" i="9"/>
  <c r="Y197" i="9"/>
  <c r="Z197" i="9"/>
  <c r="V179" i="9"/>
  <c r="V172" i="10"/>
  <c r="Y185" i="10"/>
  <c r="Z185" i="10"/>
  <c r="V170" i="10"/>
  <c r="Y183" i="10"/>
  <c r="Z183" i="10"/>
  <c r="V163" i="10"/>
  <c r="G172" i="8"/>
  <c r="AB185" i="8"/>
  <c r="S173" i="6"/>
  <c r="U162" i="7"/>
  <c r="W162" i="7"/>
  <c r="X162" i="7"/>
  <c r="U181" i="7"/>
  <c r="AD168" i="8"/>
  <c r="U172" i="8"/>
  <c r="AE168" i="8"/>
  <c r="AG168" i="8"/>
  <c r="AH168" i="8"/>
  <c r="M172" i="8"/>
  <c r="AF168" i="8"/>
  <c r="AI168" i="8"/>
  <c r="AJ168" i="8"/>
  <c r="E172" i="8"/>
  <c r="AE161" i="8"/>
  <c r="AG161" i="8"/>
  <c r="AH161" i="8"/>
  <c r="AE183" i="8"/>
  <c r="AG196" i="8"/>
  <c r="AH196" i="8"/>
  <c r="Y185" i="8"/>
  <c r="AF183" i="8"/>
  <c r="AI196" i="8"/>
  <c r="AJ196" i="8"/>
  <c r="Q185" i="8"/>
  <c r="AD183" i="8"/>
  <c r="I185" i="8"/>
  <c r="AD175" i="8"/>
  <c r="O175" i="6"/>
  <c r="AF175" i="8"/>
  <c r="D175" i="6"/>
  <c r="U169" i="9"/>
  <c r="W169" i="9"/>
  <c r="X169" i="9"/>
  <c r="C173" i="9"/>
  <c r="N173" i="9"/>
  <c r="F173" i="9"/>
  <c r="V182" i="9"/>
  <c r="K186" i="9"/>
  <c r="K173" i="6"/>
  <c r="U174" i="9"/>
  <c r="C186" i="9"/>
  <c r="C173" i="6"/>
  <c r="S173" i="10"/>
  <c r="K173" i="10"/>
  <c r="C173" i="10"/>
  <c r="U168" i="10"/>
  <c r="V177" i="7"/>
  <c r="J185" i="7"/>
  <c r="D185" i="8"/>
  <c r="AE173" i="8"/>
  <c r="K170" i="6"/>
  <c r="M172" i="7"/>
  <c r="E172" i="7"/>
  <c r="V182" i="7"/>
  <c r="O185" i="7"/>
  <c r="O174" i="6"/>
  <c r="G185" i="7"/>
  <c r="G174" i="6"/>
  <c r="Z172" i="8"/>
  <c r="AF166" i="8"/>
  <c r="AI166" i="8"/>
  <c r="AJ166" i="8"/>
  <c r="R172" i="8"/>
  <c r="AD166" i="8"/>
  <c r="J172" i="8"/>
  <c r="AE166" i="8"/>
  <c r="AG166" i="8"/>
  <c r="AH166" i="8"/>
  <c r="Z185" i="8"/>
  <c r="O185" i="8"/>
  <c r="AD181" i="8"/>
  <c r="U166" i="9"/>
  <c r="W166" i="9"/>
  <c r="X166" i="9"/>
  <c r="U163" i="9"/>
  <c r="W163" i="9"/>
  <c r="X163" i="9"/>
  <c r="U183" i="9"/>
  <c r="T160" i="10"/>
  <c r="L160" i="10"/>
  <c r="D160" i="10"/>
  <c r="V154" i="10"/>
  <c r="Y154" i="10"/>
  <c r="Z154" i="10"/>
  <c r="U171" i="10"/>
  <c r="W184" i="10"/>
  <c r="X184" i="10"/>
  <c r="V164" i="10"/>
  <c r="D173" i="10"/>
  <c r="N173" i="10"/>
  <c r="F173" i="10"/>
  <c r="Q173" i="10"/>
  <c r="V164" i="7"/>
  <c r="Y164" i="7"/>
  <c r="Z164" i="7"/>
  <c r="N164" i="6"/>
  <c r="F164" i="6"/>
  <c r="P163" i="6"/>
  <c r="AD162" i="8"/>
  <c r="X172" i="8"/>
  <c r="AE162" i="8"/>
  <c r="AG162" i="8"/>
  <c r="AH162" i="8"/>
  <c r="P172" i="8"/>
  <c r="T173" i="9"/>
  <c r="L173" i="9"/>
  <c r="V162" i="9"/>
  <c r="Y162" i="9"/>
  <c r="Z162" i="9"/>
  <c r="D173" i="9"/>
  <c r="N186" i="9"/>
  <c r="N174" i="6"/>
  <c r="F186" i="9"/>
  <c r="F174" i="6"/>
  <c r="V157" i="10"/>
  <c r="Y157" i="10"/>
  <c r="Z157" i="10"/>
  <c r="V165" i="10"/>
  <c r="P173" i="10"/>
  <c r="V162" i="10"/>
  <c r="H173" i="10"/>
  <c r="G167" i="6"/>
  <c r="U170" i="7"/>
  <c r="W170" i="7"/>
  <c r="X170" i="7"/>
  <c r="Q172" i="7"/>
  <c r="I172" i="7"/>
  <c r="U167" i="7"/>
  <c r="W167" i="7"/>
  <c r="X167" i="7"/>
  <c r="S175" i="6"/>
  <c r="S185" i="7"/>
  <c r="K175" i="6"/>
  <c r="K185" i="7"/>
  <c r="U175" i="7"/>
  <c r="C175" i="6"/>
  <c r="C185" i="7"/>
  <c r="AE179" i="8"/>
  <c r="T174" i="6"/>
  <c r="AC185" i="8"/>
  <c r="AD174" i="8"/>
  <c r="U185" i="8"/>
  <c r="AE174" i="8"/>
  <c r="M185" i="8"/>
  <c r="D174" i="6"/>
  <c r="AF174" i="8"/>
  <c r="AI187" i="8"/>
  <c r="AJ187" i="8"/>
  <c r="E185" i="8"/>
  <c r="G186" i="9"/>
  <c r="U180" i="9"/>
  <c r="R175" i="6"/>
  <c r="R186" i="9"/>
  <c r="J175" i="6"/>
  <c r="J186" i="9"/>
  <c r="V175" i="9"/>
  <c r="C160" i="10"/>
  <c r="H160" i="10"/>
  <c r="V155" i="10"/>
  <c r="Y155" i="10"/>
  <c r="Z155" i="10"/>
  <c r="O172" i="8"/>
  <c r="AD161" i="8"/>
  <c r="T185" i="8"/>
  <c r="N173" i="6"/>
  <c r="AF173" i="8"/>
  <c r="V172" i="9"/>
  <c r="Y172" i="9"/>
  <c r="Z172" i="9"/>
  <c r="P170" i="6"/>
  <c r="L173" i="6"/>
  <c r="U184" i="7"/>
  <c r="W197" i="7"/>
  <c r="X197" i="7"/>
  <c r="I185" i="7"/>
  <c r="T172" i="8"/>
  <c r="AF167" i="8"/>
  <c r="AI167" i="8"/>
  <c r="AJ167" i="8"/>
  <c r="AD167" i="8"/>
  <c r="L172" i="8"/>
  <c r="AE167" i="8"/>
  <c r="AG167" i="8"/>
  <c r="AH167" i="8"/>
  <c r="D172" i="8"/>
  <c r="S172" i="8"/>
  <c r="AE165" i="8"/>
  <c r="AG165" i="8"/>
  <c r="AH165" i="8"/>
  <c r="K172" i="8"/>
  <c r="AF165" i="8"/>
  <c r="AI165" i="8"/>
  <c r="AJ165" i="8"/>
  <c r="C172" i="8"/>
  <c r="AD165" i="8"/>
  <c r="AE160" i="8"/>
  <c r="V172" i="8"/>
  <c r="AF160" i="8"/>
  <c r="AI160" i="8"/>
  <c r="AK160" i="8"/>
  <c r="N172" i="8"/>
  <c r="F172" i="8"/>
  <c r="AE176" i="8"/>
  <c r="V185" i="8"/>
  <c r="AF176" i="8"/>
  <c r="N185" i="8"/>
  <c r="F185" i="8"/>
  <c r="U171" i="9"/>
  <c r="W171" i="9"/>
  <c r="X171" i="9"/>
  <c r="V167" i="9"/>
  <c r="Y167" i="9"/>
  <c r="Z167" i="9"/>
  <c r="Q160" i="10"/>
  <c r="V166" i="10"/>
  <c r="Y166" i="10"/>
  <c r="Z166" i="10"/>
  <c r="U163" i="10"/>
  <c r="V165" i="7"/>
  <c r="Y165" i="7"/>
  <c r="Z165" i="7"/>
  <c r="AF161" i="8"/>
  <c r="AI161" i="8"/>
  <c r="AJ161" i="8"/>
  <c r="W172" i="8"/>
  <c r="AD173" i="8"/>
  <c r="L185" i="8"/>
  <c r="I173" i="6"/>
  <c r="R177" i="6"/>
  <c r="J177" i="6"/>
  <c r="U169" i="7"/>
  <c r="W169" i="7"/>
  <c r="X169" i="7"/>
  <c r="V163" i="7"/>
  <c r="Y163" i="7"/>
  <c r="Z163" i="7"/>
  <c r="V180" i="7"/>
  <c r="U174" i="7"/>
  <c r="W187" i="7"/>
  <c r="X187" i="7"/>
  <c r="J185" i="8"/>
  <c r="AF181" i="8"/>
  <c r="O173" i="9"/>
  <c r="G173" i="9"/>
  <c r="H186" i="9"/>
  <c r="V185" i="9"/>
  <c r="U181" i="9"/>
  <c r="M186" i="9"/>
  <c r="E186" i="9"/>
  <c r="V176" i="9"/>
  <c r="U158" i="10"/>
  <c r="W158" i="10"/>
  <c r="X158" i="10"/>
  <c r="U156" i="10"/>
  <c r="W156" i="10"/>
  <c r="X156" i="10"/>
  <c r="U151" i="10"/>
  <c r="W151" i="10"/>
  <c r="X151" i="10"/>
  <c r="V173" i="7"/>
  <c r="D185" i="7"/>
  <c r="I173" i="9"/>
  <c r="U161" i="9"/>
  <c r="D171" i="6"/>
  <c r="P161" i="6"/>
  <c r="T173" i="6"/>
  <c r="V171" i="7"/>
  <c r="Y171" i="7"/>
  <c r="Z171" i="7"/>
  <c r="T172" i="7"/>
  <c r="L172" i="7"/>
  <c r="V168" i="7"/>
  <c r="D172" i="7"/>
  <c r="R172" i="7"/>
  <c r="J172" i="7"/>
  <c r="V160" i="7"/>
  <c r="Y160" i="7"/>
  <c r="AA160" i="7"/>
  <c r="N185" i="7"/>
  <c r="F185" i="7"/>
  <c r="AD177" i="8"/>
  <c r="X185" i="8"/>
  <c r="P185" i="8"/>
  <c r="AE177" i="8"/>
  <c r="H185" i="8"/>
  <c r="J173" i="9"/>
  <c r="V164" i="9"/>
  <c r="Y164" i="9"/>
  <c r="Z164" i="9"/>
  <c r="U178" i="9"/>
  <c r="I186" i="9"/>
  <c r="G160" i="10"/>
  <c r="U148" i="10"/>
  <c r="G173" i="10"/>
  <c r="U167" i="10"/>
  <c r="I173" i="10"/>
  <c r="I160" i="10"/>
  <c r="C172" i="7"/>
  <c r="AA135" i="10"/>
  <c r="AA136" i="10"/>
  <c r="AA137" i="10"/>
  <c r="W147" i="10"/>
  <c r="X136" i="10"/>
  <c r="V147" i="10"/>
  <c r="Z124" i="10"/>
  <c r="V134" i="10"/>
  <c r="U134" i="10"/>
  <c r="X109" i="10"/>
  <c r="X96" i="10"/>
  <c r="V108" i="10"/>
  <c r="U108" i="10"/>
  <c r="X83" i="10"/>
  <c r="AA83" i="10"/>
  <c r="AA84" i="10"/>
  <c r="AA85" i="10"/>
  <c r="Z83" i="10"/>
  <c r="V95" i="10"/>
  <c r="U95" i="10"/>
  <c r="X70" i="10"/>
  <c r="U82" i="10"/>
  <c r="Z70" i="10"/>
  <c r="V82" i="10"/>
  <c r="AA70" i="10"/>
  <c r="AA71" i="10"/>
  <c r="X57" i="10"/>
  <c r="U69" i="10"/>
  <c r="AA45" i="10"/>
  <c r="U56" i="10"/>
  <c r="W56" i="10"/>
  <c r="X56" i="10"/>
  <c r="X31" i="10"/>
  <c r="Z31" i="10"/>
  <c r="V43" i="10"/>
  <c r="U43" i="10"/>
  <c r="AA31" i="10"/>
  <c r="AA32" i="10"/>
  <c r="AA33" i="10"/>
  <c r="AA34" i="10"/>
  <c r="AA35" i="10"/>
  <c r="AA36" i="10"/>
  <c r="AA37" i="10"/>
  <c r="AA38" i="10"/>
  <c r="AA39" i="10"/>
  <c r="AA40" i="10"/>
  <c r="AA41" i="10"/>
  <c r="AA42" i="10"/>
  <c r="X18" i="10"/>
  <c r="Z18" i="10"/>
  <c r="AA18" i="10"/>
  <c r="AA19" i="10"/>
  <c r="AA20" i="10"/>
  <c r="AA21" i="10"/>
  <c r="AA22" i="10"/>
  <c r="AA23" i="10"/>
  <c r="AA24" i="10"/>
  <c r="AA25" i="10"/>
  <c r="AA26" i="10"/>
  <c r="AA27" i="10"/>
  <c r="AA28" i="10"/>
  <c r="AA29" i="10"/>
  <c r="X148" i="9"/>
  <c r="U160" i="9"/>
  <c r="AA148" i="9"/>
  <c r="AA149" i="9"/>
  <c r="Z148" i="9"/>
  <c r="V160" i="9"/>
  <c r="V147" i="9"/>
  <c r="X122" i="9"/>
  <c r="V134" i="9"/>
  <c r="AA96" i="9"/>
  <c r="AA97" i="9"/>
  <c r="U134" i="9"/>
  <c r="O120" i="6"/>
  <c r="G120" i="6"/>
  <c r="V121" i="9"/>
  <c r="U121" i="9"/>
  <c r="V108" i="9"/>
  <c r="U108" i="9"/>
  <c r="X83" i="9"/>
  <c r="U95" i="9"/>
  <c r="AA83" i="9"/>
  <c r="AA84" i="9"/>
  <c r="AA85" i="9"/>
  <c r="C94" i="6"/>
  <c r="M94" i="6"/>
  <c r="U82" i="9"/>
  <c r="C81" i="6"/>
  <c r="M81" i="6"/>
  <c r="U69" i="9"/>
  <c r="C55" i="6"/>
  <c r="X44" i="9"/>
  <c r="U56" i="9"/>
  <c r="V56" i="9"/>
  <c r="X31" i="9"/>
  <c r="Z31" i="9"/>
  <c r="V43" i="9"/>
  <c r="AA31" i="9"/>
  <c r="AA32" i="9"/>
  <c r="U30" i="9"/>
  <c r="Z18" i="9"/>
  <c r="AA18" i="9"/>
  <c r="C29" i="6"/>
  <c r="M29" i="6"/>
  <c r="H16" i="6"/>
  <c r="AK134" i="8"/>
  <c r="AK147" i="8"/>
  <c r="AJ142" i="8"/>
  <c r="AJ121" i="8"/>
  <c r="AH122" i="8"/>
  <c r="AF94" i="8"/>
  <c r="AG82" i="8"/>
  <c r="AH69" i="8"/>
  <c r="AK69" i="8"/>
  <c r="AK70" i="8"/>
  <c r="AJ69" i="8"/>
  <c r="AE81" i="8"/>
  <c r="AF81" i="8"/>
  <c r="AF68" i="8"/>
  <c r="AI68" i="8"/>
  <c r="AE68" i="8"/>
  <c r="AG68" i="8"/>
  <c r="AH68" i="8"/>
  <c r="M68" i="6"/>
  <c r="AK43" i="8"/>
  <c r="AK44" i="8"/>
  <c r="AE42" i="8"/>
  <c r="AE29" i="8"/>
  <c r="AF29" i="8"/>
  <c r="P16" i="6"/>
  <c r="Z147" i="7"/>
  <c r="AA147" i="7"/>
  <c r="AA148" i="7"/>
  <c r="AA149" i="7"/>
  <c r="AA150" i="7"/>
  <c r="AA151" i="7"/>
  <c r="U159" i="7"/>
  <c r="AA134" i="7"/>
  <c r="AA135" i="7"/>
  <c r="Z134" i="7"/>
  <c r="V146" i="7"/>
  <c r="U146" i="7"/>
  <c r="V133" i="7"/>
  <c r="U133" i="7"/>
  <c r="AA108" i="7"/>
  <c r="AA109" i="7"/>
  <c r="Z108" i="7"/>
  <c r="U120" i="7"/>
  <c r="X95" i="7"/>
  <c r="U107" i="7"/>
  <c r="U94" i="7"/>
  <c r="V94" i="7"/>
  <c r="K133" i="6"/>
  <c r="V4" i="6"/>
  <c r="V5" i="6"/>
  <c r="V6" i="6"/>
  <c r="V7" i="6"/>
  <c r="V8" i="6"/>
  <c r="V9" i="6"/>
  <c r="V10" i="6"/>
  <c r="V11" i="6"/>
  <c r="V12" i="6"/>
  <c r="V13" i="6"/>
  <c r="V14" i="6"/>
  <c r="V15" i="6"/>
  <c r="X69" i="7"/>
  <c r="V153" i="6"/>
  <c r="Z69" i="7"/>
  <c r="U81" i="7"/>
  <c r="AA69" i="7"/>
  <c r="AA68" i="7"/>
  <c r="Z68" i="7"/>
  <c r="U116" i="6"/>
  <c r="Y56" i="7"/>
  <c r="U106" i="6"/>
  <c r="U130" i="6"/>
  <c r="Y43" i="7"/>
  <c r="U55" i="7"/>
  <c r="R146" i="6"/>
  <c r="U111" i="6"/>
  <c r="V73" i="6"/>
  <c r="V74" i="6"/>
  <c r="V76" i="6"/>
  <c r="V77" i="6"/>
  <c r="V78" i="6"/>
  <c r="V79" i="6"/>
  <c r="V80" i="6"/>
  <c r="V82" i="6"/>
  <c r="V84" i="6"/>
  <c r="V85" i="6"/>
  <c r="V86" i="6"/>
  <c r="V87" i="6"/>
  <c r="V88" i="6"/>
  <c r="V89" i="6"/>
  <c r="V90" i="6"/>
  <c r="V91" i="6"/>
  <c r="V93" i="6"/>
  <c r="V150" i="6"/>
  <c r="P159" i="6"/>
  <c r="H159" i="6"/>
  <c r="X30" i="7"/>
  <c r="R159" i="6"/>
  <c r="U42" i="7"/>
  <c r="V30" i="6"/>
  <c r="V70" i="6"/>
  <c r="V71" i="6"/>
  <c r="V72" i="6"/>
  <c r="U155" i="6"/>
  <c r="V144" i="6"/>
  <c r="U195" i="6"/>
  <c r="W208" i="6"/>
  <c r="X208" i="6"/>
  <c r="V95" i="6"/>
  <c r="N133" i="6"/>
  <c r="D133" i="6"/>
  <c r="U145" i="6"/>
  <c r="U158" i="6"/>
  <c r="J146" i="6"/>
  <c r="U4" i="6"/>
  <c r="U6" i="6"/>
  <c r="U10" i="6"/>
  <c r="U11" i="6"/>
  <c r="U12" i="6"/>
  <c r="U13" i="6"/>
  <c r="U14" i="6"/>
  <c r="U15" i="6"/>
  <c r="N146" i="6"/>
  <c r="V106" i="6"/>
  <c r="V98" i="6"/>
  <c r="V97" i="6"/>
  <c r="U156" i="6"/>
  <c r="U197" i="6"/>
  <c r="W210" i="6"/>
  <c r="X210" i="6"/>
  <c r="V17" i="6"/>
  <c r="V20" i="6"/>
  <c r="V23" i="6"/>
  <c r="V26" i="6"/>
  <c r="V27" i="6"/>
  <c r="V28" i="6"/>
  <c r="U126" i="6"/>
  <c r="U124" i="6"/>
  <c r="Q146" i="6"/>
  <c r="U137" i="6"/>
  <c r="V151" i="6"/>
  <c r="U149" i="6"/>
  <c r="U96" i="6"/>
  <c r="U140" i="6"/>
  <c r="V156" i="6"/>
  <c r="U148" i="6"/>
  <c r="U101" i="6"/>
  <c r="V119" i="6"/>
  <c r="V108" i="6"/>
  <c r="U132" i="6"/>
  <c r="D146" i="6"/>
  <c r="V142" i="6"/>
  <c r="Q159" i="6"/>
  <c r="U154" i="6"/>
  <c r="V152" i="6"/>
  <c r="O159" i="6"/>
  <c r="Y17" i="7"/>
  <c r="V103" i="6"/>
  <c r="U119" i="6"/>
  <c r="S133" i="6"/>
  <c r="V111" i="6"/>
  <c r="V110" i="6"/>
  <c r="V137" i="6"/>
  <c r="V134" i="6"/>
  <c r="V113" i="6"/>
  <c r="U108" i="6"/>
  <c r="U128" i="6"/>
  <c r="U121" i="6"/>
  <c r="U18" i="6"/>
  <c r="U19" i="6"/>
  <c r="U21" i="6"/>
  <c r="U22" i="6"/>
  <c r="U23" i="6"/>
  <c r="U24" i="6"/>
  <c r="U25" i="6"/>
  <c r="U26" i="6"/>
  <c r="U131" i="6"/>
  <c r="V130" i="6"/>
  <c r="U29" i="7"/>
  <c r="U104" i="6"/>
  <c r="V117" i="6"/>
  <c r="U114" i="6"/>
  <c r="V126" i="6"/>
  <c r="U142" i="6"/>
  <c r="V140" i="6"/>
  <c r="V197" i="6"/>
  <c r="Y210" i="6"/>
  <c r="Z210" i="6"/>
  <c r="V187" i="6"/>
  <c r="Y200" i="6"/>
  <c r="Z200" i="6"/>
  <c r="X17" i="7"/>
  <c r="U20" i="6"/>
  <c r="U99" i="6"/>
  <c r="V129" i="6"/>
  <c r="U123" i="6"/>
  <c r="O133" i="6"/>
  <c r="V143" i="6"/>
  <c r="P146" i="6"/>
  <c r="U153" i="6"/>
  <c r="V196" i="6"/>
  <c r="Y209" i="6"/>
  <c r="Z209" i="6"/>
  <c r="V193" i="6"/>
  <c r="Y206" i="6"/>
  <c r="Z206" i="6"/>
  <c r="V18" i="6"/>
  <c r="U102" i="6"/>
  <c r="V96" i="6"/>
  <c r="U118" i="6"/>
  <c r="V115" i="6"/>
  <c r="U112" i="6"/>
  <c r="U109" i="6"/>
  <c r="V127" i="6"/>
  <c r="U143" i="6"/>
  <c r="U136" i="6"/>
  <c r="V157" i="6"/>
  <c r="M159" i="6"/>
  <c r="E159" i="6"/>
  <c r="U193" i="6"/>
  <c r="W206" i="6"/>
  <c r="X206" i="6"/>
  <c r="U187" i="6"/>
  <c r="W200" i="6"/>
  <c r="X200" i="6"/>
  <c r="U30" i="6"/>
  <c r="U31" i="6"/>
  <c r="U32" i="6"/>
  <c r="U33" i="6"/>
  <c r="U34" i="6"/>
  <c r="U36" i="6"/>
  <c r="U37" i="6"/>
  <c r="U38" i="6"/>
  <c r="U39" i="6"/>
  <c r="U40" i="6"/>
  <c r="U41" i="6"/>
  <c r="U43" i="6"/>
  <c r="U45" i="6"/>
  <c r="U46" i="6"/>
  <c r="U47" i="6"/>
  <c r="U48" i="6"/>
  <c r="U49" i="6"/>
  <c r="U50" i="6"/>
  <c r="U51" i="6"/>
  <c r="U52" i="6"/>
  <c r="U53" i="6"/>
  <c r="U54" i="6"/>
  <c r="U56" i="6"/>
  <c r="U58" i="6"/>
  <c r="U60" i="6"/>
  <c r="U61" i="6"/>
  <c r="U62" i="6"/>
  <c r="U63" i="6"/>
  <c r="U64" i="6"/>
  <c r="U67" i="6"/>
  <c r="U69" i="6"/>
  <c r="U70" i="6"/>
  <c r="U105" i="6"/>
  <c r="V138" i="6"/>
  <c r="V148" i="6"/>
  <c r="V31" i="6"/>
  <c r="V32" i="6"/>
  <c r="V33" i="6"/>
  <c r="V34" i="6"/>
  <c r="V35" i="6"/>
  <c r="V36" i="6"/>
  <c r="V37" i="6"/>
  <c r="V38" i="6"/>
  <c r="V39" i="6"/>
  <c r="V40" i="6"/>
  <c r="V41" i="6"/>
  <c r="V43" i="6"/>
  <c r="V44" i="6"/>
  <c r="V45" i="6"/>
  <c r="V46" i="6"/>
  <c r="V49" i="6"/>
  <c r="V50" i="6"/>
  <c r="V51" i="6"/>
  <c r="V52" i="6"/>
  <c r="V53" i="6"/>
  <c r="V56" i="6"/>
  <c r="V57" i="6"/>
  <c r="V58" i="6"/>
  <c r="V59" i="6"/>
  <c r="V60" i="6"/>
  <c r="V61" i="6"/>
  <c r="V63" i="6"/>
  <c r="V64" i="6"/>
  <c r="V65" i="6"/>
  <c r="V66" i="6"/>
  <c r="U72" i="6"/>
  <c r="U73" i="6"/>
  <c r="U74" i="6"/>
  <c r="U75" i="6"/>
  <c r="U76" i="6"/>
  <c r="U77" i="6"/>
  <c r="U79" i="6"/>
  <c r="U82" i="6"/>
  <c r="U83" i="6"/>
  <c r="U84" i="6"/>
  <c r="U85" i="6"/>
  <c r="U88" i="6"/>
  <c r="U90" i="6"/>
  <c r="U92" i="6"/>
  <c r="U93" i="6"/>
  <c r="V100" i="6"/>
  <c r="U113" i="6"/>
  <c r="U110" i="6"/>
  <c r="U125" i="6"/>
  <c r="T133" i="6"/>
  <c r="V141" i="6"/>
  <c r="M146" i="6"/>
  <c r="C146" i="6"/>
  <c r="V155" i="6"/>
  <c r="N159" i="6"/>
  <c r="F159" i="6"/>
  <c r="U196" i="6"/>
  <c r="W209" i="6"/>
  <c r="X209" i="6"/>
  <c r="V101" i="6"/>
  <c r="V116" i="6"/>
  <c r="V128" i="6"/>
  <c r="V122" i="6"/>
  <c r="U139" i="6"/>
  <c r="U135" i="6"/>
  <c r="U147" i="6"/>
  <c r="U188" i="6"/>
  <c r="W201" i="6"/>
  <c r="X201" i="6"/>
  <c r="U7" i="6"/>
  <c r="U8" i="6"/>
  <c r="U9" i="6"/>
  <c r="U17" i="6"/>
  <c r="U35" i="6"/>
  <c r="U59" i="6"/>
  <c r="U80" i="6"/>
  <c r="U97" i="6"/>
  <c r="V132" i="6"/>
  <c r="S159" i="6"/>
  <c r="K159" i="6"/>
  <c r="U150" i="6"/>
  <c r="C159" i="6"/>
  <c r="V19" i="6"/>
  <c r="V62" i="6"/>
  <c r="U65" i="6"/>
  <c r="V83" i="6"/>
  <c r="U86" i="6"/>
  <c r="U87" i="6"/>
  <c r="U98" i="6"/>
  <c r="U117" i="6"/>
  <c r="V114" i="6"/>
  <c r="Q133" i="6"/>
  <c r="I133" i="6"/>
  <c r="U127" i="6"/>
  <c r="V21" i="6"/>
  <c r="U44" i="6"/>
  <c r="U66" i="6"/>
  <c r="U89" i="6"/>
  <c r="V105" i="6"/>
  <c r="V102" i="6"/>
  <c r="V99" i="6"/>
  <c r="V124" i="6"/>
  <c r="U152" i="6"/>
  <c r="V123" i="6"/>
  <c r="L133" i="6"/>
  <c r="V158" i="6"/>
  <c r="V22" i="6"/>
  <c r="V67" i="6"/>
  <c r="U91" i="6"/>
  <c r="U95" i="6"/>
  <c r="P133" i="6"/>
  <c r="H133" i="6"/>
  <c r="V125" i="6"/>
  <c r="U141" i="6"/>
  <c r="I146" i="6"/>
  <c r="S146" i="6"/>
  <c r="U138" i="6"/>
  <c r="K146" i="6"/>
  <c r="O146" i="6"/>
  <c r="G146" i="6"/>
  <c r="U134" i="6"/>
  <c r="U129" i="6"/>
  <c r="V136" i="6"/>
  <c r="H146" i="6"/>
  <c r="U151" i="6"/>
  <c r="G159" i="6"/>
  <c r="V24" i="6"/>
  <c r="V25" i="6"/>
  <c r="U27" i="6"/>
  <c r="U28" i="6"/>
  <c r="V47" i="6"/>
  <c r="V48" i="6"/>
  <c r="V69" i="6"/>
  <c r="U71" i="6"/>
  <c r="V92" i="6"/>
  <c r="V118" i="6"/>
  <c r="U115" i="6"/>
  <c r="R133" i="6"/>
  <c r="V121" i="6"/>
  <c r="J133" i="6"/>
  <c r="U144" i="6"/>
  <c r="T146" i="6"/>
  <c r="V135" i="6"/>
  <c r="L146" i="6"/>
  <c r="V149" i="6"/>
  <c r="U103" i="6"/>
  <c r="U100" i="6"/>
  <c r="V112" i="6"/>
  <c r="V109" i="6"/>
  <c r="V145" i="6"/>
  <c r="U157" i="6"/>
  <c r="I159" i="6"/>
  <c r="J159" i="6"/>
  <c r="V154" i="6"/>
  <c r="T159" i="6"/>
  <c r="L159" i="6"/>
  <c r="V147" i="6"/>
  <c r="D159" i="6"/>
  <c r="U5" i="6"/>
  <c r="V54" i="6"/>
  <c r="U57" i="6"/>
  <c r="V75" i="6"/>
  <c r="U78" i="6"/>
  <c r="V104" i="6"/>
  <c r="V131" i="6"/>
  <c r="M133" i="6"/>
  <c r="C133" i="6"/>
  <c r="U122" i="6"/>
  <c r="G133" i="6"/>
  <c r="V139" i="6"/>
  <c r="AK56" i="8"/>
  <c r="AK57" i="8"/>
  <c r="AK58" i="8"/>
  <c r="U55" i="6"/>
  <c r="AK135" i="8"/>
  <c r="AA123" i="10"/>
  <c r="AA124" i="10"/>
  <c r="AA125" i="10"/>
  <c r="AA126" i="10"/>
  <c r="AA127" i="10"/>
  <c r="AA128" i="10"/>
  <c r="AA129" i="10"/>
  <c r="AA130" i="10"/>
  <c r="AA131" i="10"/>
  <c r="AA132" i="10"/>
  <c r="AA133" i="10"/>
  <c r="Z44" i="9"/>
  <c r="AA123" i="9"/>
  <c r="AA124" i="9"/>
  <c r="AA125" i="9"/>
  <c r="AA126" i="9"/>
  <c r="AA127" i="9"/>
  <c r="AA128" i="9"/>
  <c r="AA129" i="9"/>
  <c r="AA130" i="9"/>
  <c r="AA131" i="9"/>
  <c r="AA132" i="9"/>
  <c r="AA133" i="9"/>
  <c r="Y82" i="9"/>
  <c r="AK83" i="8"/>
  <c r="AK84" i="8"/>
  <c r="AK85" i="8"/>
  <c r="AK86" i="8"/>
  <c r="AK87" i="8"/>
  <c r="AK88" i="8"/>
  <c r="AK89" i="8"/>
  <c r="AK90" i="8"/>
  <c r="AK91" i="8"/>
  <c r="AK92" i="8"/>
  <c r="AK93" i="8"/>
  <c r="AJ30" i="8"/>
  <c r="AG81" i="8"/>
  <c r="AK148" i="8"/>
  <c r="AK149" i="8"/>
  <c r="AK150" i="8"/>
  <c r="AK151" i="8"/>
  <c r="AK152" i="8"/>
  <c r="AK153" i="8"/>
  <c r="AK154" i="8"/>
  <c r="AK155" i="8"/>
  <c r="AJ82" i="8"/>
  <c r="AK136" i="8"/>
  <c r="AK137" i="8"/>
  <c r="AK138" i="8"/>
  <c r="AK139" i="8"/>
  <c r="AK140" i="8"/>
  <c r="AK141" i="8"/>
  <c r="AK142" i="8"/>
  <c r="AK143" i="8"/>
  <c r="AK144" i="8"/>
  <c r="AK145" i="8"/>
  <c r="AK109" i="8"/>
  <c r="AK110" i="8"/>
  <c r="AK111" i="8"/>
  <c r="AK112" i="8"/>
  <c r="AK113" i="8"/>
  <c r="AK114" i="8"/>
  <c r="AK115" i="8"/>
  <c r="AK116" i="8"/>
  <c r="AK117" i="8"/>
  <c r="AK118" i="8"/>
  <c r="AK119" i="8"/>
  <c r="AG42" i="8"/>
  <c r="AH42" i="8"/>
  <c r="AK33" i="8"/>
  <c r="AK34" i="8"/>
  <c r="AK35" i="8"/>
  <c r="AK36" i="8"/>
  <c r="AK37" i="8"/>
  <c r="AK38" i="8"/>
  <c r="AK39" i="8"/>
  <c r="AK40" i="8"/>
  <c r="AK41" i="8"/>
  <c r="AI120" i="8"/>
  <c r="AI29" i="8"/>
  <c r="AK18" i="8"/>
  <c r="AK19" i="8"/>
  <c r="AK20" i="8"/>
  <c r="AK21" i="8"/>
  <c r="AK22" i="8"/>
  <c r="AK23" i="8"/>
  <c r="AK24" i="8"/>
  <c r="AK25" i="8"/>
  <c r="AK26" i="8"/>
  <c r="AK27" i="8"/>
  <c r="AK28" i="8"/>
  <c r="AK123" i="8"/>
  <c r="AK124" i="8"/>
  <c r="AK125" i="8"/>
  <c r="AK126" i="8"/>
  <c r="AK127" i="8"/>
  <c r="AK128" i="8"/>
  <c r="AK129" i="8"/>
  <c r="AK130" i="8"/>
  <c r="AK131" i="8"/>
  <c r="AK132" i="8"/>
  <c r="AG107" i="8"/>
  <c r="AH107" i="8"/>
  <c r="AK95" i="8"/>
  <c r="AK96" i="8"/>
  <c r="AK97" i="8"/>
  <c r="AK98" i="8"/>
  <c r="AK99" i="8"/>
  <c r="AK100" i="8"/>
  <c r="AK101" i="8"/>
  <c r="AK102" i="8"/>
  <c r="AK103" i="8"/>
  <c r="AK104" i="8"/>
  <c r="AK105" i="8"/>
  <c r="AK106" i="8"/>
  <c r="AK156" i="8"/>
  <c r="AK157" i="8"/>
  <c r="AK158" i="8"/>
  <c r="AI42" i="8"/>
  <c r="AK42" i="8"/>
  <c r="AK59" i="8"/>
  <c r="AK60" i="8"/>
  <c r="AK61" i="8"/>
  <c r="AK62" i="8"/>
  <c r="AK63" i="8"/>
  <c r="AK64" i="8"/>
  <c r="AK65" i="8"/>
  <c r="AK66" i="8"/>
  <c r="AK67" i="8"/>
  <c r="AG120" i="8"/>
  <c r="AH120" i="8"/>
  <c r="W120" i="7"/>
  <c r="AA31" i="7"/>
  <c r="AA32" i="7"/>
  <c r="AA33" i="7"/>
  <c r="AA34" i="7"/>
  <c r="AA35" i="7"/>
  <c r="AA36" i="7"/>
  <c r="AA37" i="7"/>
  <c r="AA38" i="7"/>
  <c r="AA39" i="7"/>
  <c r="AA40" i="7"/>
  <c r="AA41" i="7"/>
  <c r="AA96" i="7"/>
  <c r="AA97" i="7"/>
  <c r="AA98" i="7"/>
  <c r="AA99" i="7"/>
  <c r="AA100" i="7"/>
  <c r="AA101" i="7"/>
  <c r="AA102" i="7"/>
  <c r="AA103" i="7"/>
  <c r="AA104" i="7"/>
  <c r="AA105" i="7"/>
  <c r="AA106" i="7"/>
  <c r="Y42" i="7"/>
  <c r="Y94" i="7"/>
  <c r="AA94" i="7"/>
  <c r="Y159" i="7"/>
  <c r="Z159" i="7"/>
  <c r="AA152" i="7"/>
  <c r="AA153" i="7"/>
  <c r="AA154" i="7"/>
  <c r="AA155" i="7"/>
  <c r="AA156" i="7"/>
  <c r="AA157" i="7"/>
  <c r="AA158" i="7"/>
  <c r="W133" i="7"/>
  <c r="X133" i="7"/>
  <c r="AA72" i="10"/>
  <c r="AA73" i="10"/>
  <c r="AA74" i="10"/>
  <c r="AA75" i="10"/>
  <c r="AA76" i="10"/>
  <c r="AA77" i="10"/>
  <c r="AA78" i="10"/>
  <c r="AA79" i="10"/>
  <c r="AA80" i="10"/>
  <c r="AA81" i="10"/>
  <c r="Y43" i="10"/>
  <c r="Z43" i="10"/>
  <c r="Z44" i="10"/>
  <c r="AA60" i="10"/>
  <c r="AA61" i="10"/>
  <c r="AA62" i="10"/>
  <c r="AA63" i="10"/>
  <c r="AA64" i="10"/>
  <c r="AA65" i="10"/>
  <c r="AA66" i="10"/>
  <c r="AA67" i="10"/>
  <c r="AA68" i="10"/>
  <c r="AA138" i="10"/>
  <c r="AA139" i="10"/>
  <c r="AA140" i="10"/>
  <c r="AA141" i="10"/>
  <c r="AA142" i="10"/>
  <c r="AA143" i="10"/>
  <c r="AA144" i="10"/>
  <c r="AA145" i="10"/>
  <c r="AA146" i="10"/>
  <c r="Y95" i="10"/>
  <c r="AA70" i="9"/>
  <c r="AA71" i="9"/>
  <c r="AA72" i="9"/>
  <c r="AA73" i="9"/>
  <c r="AA74" i="9"/>
  <c r="AA75" i="9"/>
  <c r="AA76" i="9"/>
  <c r="AA77" i="9"/>
  <c r="AA78" i="9"/>
  <c r="AA79" i="9"/>
  <c r="AA80" i="9"/>
  <c r="AA81" i="9"/>
  <c r="Z70" i="9"/>
  <c r="Z122" i="9"/>
  <c r="AA45" i="9"/>
  <c r="AA46" i="9"/>
  <c r="AA47" i="9"/>
  <c r="AA48" i="9"/>
  <c r="AA49" i="9"/>
  <c r="AA50" i="9"/>
  <c r="AA51" i="9"/>
  <c r="AA52" i="9"/>
  <c r="AA53" i="9"/>
  <c r="AA54" i="9"/>
  <c r="AA55" i="9"/>
  <c r="V55" i="6"/>
  <c r="AA19" i="9"/>
  <c r="AA20" i="9"/>
  <c r="AA21" i="9"/>
  <c r="AA22" i="9"/>
  <c r="AA23" i="9"/>
  <c r="AA24" i="9"/>
  <c r="AA25" i="9"/>
  <c r="AA26" i="9"/>
  <c r="AA27" i="9"/>
  <c r="AA28" i="9"/>
  <c r="AA29" i="9"/>
  <c r="AA98" i="9"/>
  <c r="AA99" i="9"/>
  <c r="AA100" i="9"/>
  <c r="AA101" i="9"/>
  <c r="AA102" i="9"/>
  <c r="AA103" i="9"/>
  <c r="AA104" i="9"/>
  <c r="AA105" i="9"/>
  <c r="AA106" i="9"/>
  <c r="AA107" i="9"/>
  <c r="AA150" i="9"/>
  <c r="AA151" i="9"/>
  <c r="AA152" i="9"/>
  <c r="AA153" i="9"/>
  <c r="AA154" i="9"/>
  <c r="AA155" i="9"/>
  <c r="AA156" i="9"/>
  <c r="AA157" i="9"/>
  <c r="AA158" i="9"/>
  <c r="AA159" i="9"/>
  <c r="AA33" i="9"/>
  <c r="AA34" i="9"/>
  <c r="AA35" i="9"/>
  <c r="AA36" i="9"/>
  <c r="AA37" i="9"/>
  <c r="AA38" i="9"/>
  <c r="AA39" i="9"/>
  <c r="AA40" i="9"/>
  <c r="AA41" i="9"/>
  <c r="AA42" i="9"/>
  <c r="AA110" i="9"/>
  <c r="AA111" i="9"/>
  <c r="AA112" i="9"/>
  <c r="AA113" i="9"/>
  <c r="AA114" i="9"/>
  <c r="AA115" i="9"/>
  <c r="AA116" i="9"/>
  <c r="AA117" i="9"/>
  <c r="AA118" i="9"/>
  <c r="AA119" i="9"/>
  <c r="AA120" i="9"/>
  <c r="U42" i="6"/>
  <c r="V94" i="6"/>
  <c r="Y30" i="9"/>
  <c r="AA30" i="9"/>
  <c r="W134" i="9"/>
  <c r="X134" i="9"/>
  <c r="V42" i="6"/>
  <c r="W56" i="9"/>
  <c r="X56" i="9"/>
  <c r="W95" i="9"/>
  <c r="Z109" i="9"/>
  <c r="Y43" i="9"/>
  <c r="Z43" i="9"/>
  <c r="W147" i="9"/>
  <c r="X147" i="9"/>
  <c r="AA57" i="9"/>
  <c r="AA58" i="9"/>
  <c r="AA59" i="9"/>
  <c r="AA60" i="9"/>
  <c r="AA61" i="9"/>
  <c r="AA62" i="9"/>
  <c r="AA63" i="9"/>
  <c r="AA64" i="9"/>
  <c r="AA65" i="9"/>
  <c r="AA66" i="9"/>
  <c r="AA67" i="9"/>
  <c r="AA68" i="9"/>
  <c r="W30" i="9"/>
  <c r="X30" i="9"/>
  <c r="AK71" i="8"/>
  <c r="AK72" i="8"/>
  <c r="AK73" i="8"/>
  <c r="AK74" i="8"/>
  <c r="AK75" i="8"/>
  <c r="AK76" i="8"/>
  <c r="AK77" i="8"/>
  <c r="AK78" i="8"/>
  <c r="AK79" i="8"/>
  <c r="AK80" i="8"/>
  <c r="AJ108" i="8"/>
  <c r="AG146" i="8"/>
  <c r="AH146" i="8"/>
  <c r="AJ17" i="8"/>
  <c r="AI146" i="8"/>
  <c r="V29" i="6"/>
  <c r="AI55" i="8"/>
  <c r="AK55" i="8"/>
  <c r="AI107" i="8"/>
  <c r="AG133" i="8"/>
  <c r="AH133" i="8"/>
  <c r="AG29" i="8"/>
  <c r="AH29" i="8"/>
  <c r="AG55" i="8"/>
  <c r="AH55" i="8"/>
  <c r="AJ122" i="8"/>
  <c r="AK45" i="8"/>
  <c r="AK46" i="8"/>
  <c r="AK47" i="8"/>
  <c r="AK48" i="8"/>
  <c r="AK49" i="8"/>
  <c r="AK50" i="8"/>
  <c r="AK51" i="8"/>
  <c r="AK52" i="8"/>
  <c r="AK53" i="8"/>
  <c r="AK54" i="8"/>
  <c r="AI94" i="8"/>
  <c r="AI133" i="8"/>
  <c r="AK133" i="8"/>
  <c r="AI159" i="8"/>
  <c r="AJ159" i="8"/>
  <c r="AI81" i="8"/>
  <c r="AK81" i="8"/>
  <c r="AG159" i="8"/>
  <c r="AH159" i="8"/>
  <c r="Z30" i="7"/>
  <c r="W94" i="7"/>
  <c r="X94" i="7"/>
  <c r="AA110" i="7"/>
  <c r="AA111" i="7"/>
  <c r="AA112" i="7"/>
  <c r="AA113" i="7"/>
  <c r="AA114" i="7"/>
  <c r="AA115" i="7"/>
  <c r="AA116" i="7"/>
  <c r="AA117" i="7"/>
  <c r="AA118" i="7"/>
  <c r="AA119" i="7"/>
  <c r="Y120" i="7"/>
  <c r="Z120" i="7"/>
  <c r="U68" i="6"/>
  <c r="W68" i="6"/>
  <c r="X68" i="6"/>
  <c r="U16" i="6"/>
  <c r="V120" i="6"/>
  <c r="W159" i="7"/>
  <c r="X159" i="7"/>
  <c r="AA70" i="7"/>
  <c r="AA71" i="7"/>
  <c r="AA72" i="7"/>
  <c r="AA73" i="7"/>
  <c r="AA74" i="7"/>
  <c r="AA75" i="7"/>
  <c r="AA76" i="7"/>
  <c r="AA77" i="7"/>
  <c r="AA78" i="7"/>
  <c r="AA79" i="7"/>
  <c r="AA80" i="7"/>
  <c r="AA136" i="7"/>
  <c r="AA137" i="7"/>
  <c r="AA138" i="7"/>
  <c r="AA139" i="7"/>
  <c r="AA140" i="7"/>
  <c r="AA141" i="7"/>
  <c r="AA142" i="7"/>
  <c r="AA143" i="7"/>
  <c r="AA144" i="7"/>
  <c r="AA145" i="7"/>
  <c r="Y107" i="7"/>
  <c r="Z107" i="7"/>
  <c r="Y146" i="7"/>
  <c r="Z146" i="7"/>
  <c r="Y147" i="9"/>
  <c r="AA147" i="9"/>
  <c r="Y134" i="10"/>
  <c r="Z134" i="10"/>
  <c r="Y108" i="9"/>
  <c r="W108" i="9"/>
  <c r="X108" i="9"/>
  <c r="Y121" i="10"/>
  <c r="AA121" i="10"/>
  <c r="W108" i="10"/>
  <c r="X108" i="10"/>
  <c r="Y133" i="7"/>
  <c r="AA133" i="7"/>
  <c r="AA84" i="7"/>
  <c r="AA85" i="7"/>
  <c r="AA86" i="7"/>
  <c r="AA87" i="7"/>
  <c r="AA88" i="7"/>
  <c r="AA89" i="7"/>
  <c r="AA90" i="7"/>
  <c r="AA91" i="7"/>
  <c r="AA92" i="7"/>
  <c r="AA93" i="7"/>
  <c r="Y108" i="10"/>
  <c r="Z108" i="10"/>
  <c r="Z57" i="10"/>
  <c r="Y30" i="10"/>
  <c r="AA30" i="10"/>
  <c r="W82" i="10"/>
  <c r="X82" i="10"/>
  <c r="W95" i="10"/>
  <c r="X95" i="10"/>
  <c r="W121" i="10"/>
  <c r="X121" i="10"/>
  <c r="W134" i="10"/>
  <c r="X134" i="10"/>
  <c r="W43" i="10"/>
  <c r="X43" i="10"/>
  <c r="W69" i="10"/>
  <c r="X69" i="10"/>
  <c r="Y82" i="10"/>
  <c r="Z82" i="10"/>
  <c r="W30" i="10"/>
  <c r="X30" i="10"/>
  <c r="Y69" i="10"/>
  <c r="AA69" i="10"/>
  <c r="Z96" i="10"/>
  <c r="Z109" i="10"/>
  <c r="AA109" i="10"/>
  <c r="AA110" i="10"/>
  <c r="AA111" i="10"/>
  <c r="AA112" i="10"/>
  <c r="AA113" i="10"/>
  <c r="AA114" i="10"/>
  <c r="AA115" i="10"/>
  <c r="AA116" i="10"/>
  <c r="AA117" i="10"/>
  <c r="AA118" i="10"/>
  <c r="AA119" i="10"/>
  <c r="AA120" i="10"/>
  <c r="AA46" i="10"/>
  <c r="AA47" i="10"/>
  <c r="AA48" i="10"/>
  <c r="AA49" i="10"/>
  <c r="AA50" i="10"/>
  <c r="AA51" i="10"/>
  <c r="AA52" i="10"/>
  <c r="AA53" i="10"/>
  <c r="AA54" i="10"/>
  <c r="AA55" i="10"/>
  <c r="AA96" i="10"/>
  <c r="AA97" i="10"/>
  <c r="AA98" i="10"/>
  <c r="AA99" i="10"/>
  <c r="AA100" i="10"/>
  <c r="AA101" i="10"/>
  <c r="AA102" i="10"/>
  <c r="AA103" i="10"/>
  <c r="AA104" i="10"/>
  <c r="AA105" i="10"/>
  <c r="AA106" i="10"/>
  <c r="AA107" i="10"/>
  <c r="Y147" i="10"/>
  <c r="Z147" i="10"/>
  <c r="AA86" i="10"/>
  <c r="AA87" i="10"/>
  <c r="AA88" i="10"/>
  <c r="AA89" i="10"/>
  <c r="AA90" i="10"/>
  <c r="AA91" i="10"/>
  <c r="AA92" i="10"/>
  <c r="AA93" i="10"/>
  <c r="AA94" i="10"/>
  <c r="AA86" i="9"/>
  <c r="AA87" i="9"/>
  <c r="AA88" i="9"/>
  <c r="AA89" i="9"/>
  <c r="AA90" i="9"/>
  <c r="AA91" i="9"/>
  <c r="AA92" i="9"/>
  <c r="AA93" i="9"/>
  <c r="AA94" i="9"/>
  <c r="X96" i="9"/>
  <c r="AA135" i="9"/>
  <c r="AA136" i="9"/>
  <c r="AA137" i="9"/>
  <c r="AA138" i="9"/>
  <c r="AA139" i="9"/>
  <c r="AA140" i="9"/>
  <c r="AA141" i="9"/>
  <c r="AA142" i="9"/>
  <c r="AA143" i="9"/>
  <c r="AA144" i="9"/>
  <c r="AA145" i="9"/>
  <c r="AA146" i="9"/>
  <c r="W160" i="9"/>
  <c r="X160" i="9"/>
  <c r="Z135" i="9"/>
  <c r="Y160" i="9"/>
  <c r="Z160" i="9"/>
  <c r="Z98" i="9"/>
  <c r="V81" i="6"/>
  <c r="Y121" i="9"/>
  <c r="Z121" i="9"/>
  <c r="V107" i="6"/>
  <c r="W121" i="9"/>
  <c r="X121" i="9"/>
  <c r="W43" i="9"/>
  <c r="X43" i="9"/>
  <c r="Y56" i="9"/>
  <c r="AA56" i="9"/>
  <c r="W82" i="9"/>
  <c r="X82" i="9"/>
  <c r="Y95" i="9"/>
  <c r="AA95" i="9"/>
  <c r="Y134" i="9"/>
  <c r="Z134" i="9"/>
  <c r="W69" i="9"/>
  <c r="X69" i="9"/>
  <c r="V68" i="6"/>
  <c r="Z82" i="7"/>
  <c r="Z95" i="7"/>
  <c r="W42" i="7"/>
  <c r="X42" i="7"/>
  <c r="W55" i="7"/>
  <c r="X55" i="7"/>
  <c r="W81" i="7"/>
  <c r="X81" i="7"/>
  <c r="W146" i="7"/>
  <c r="X146" i="7"/>
  <c r="W29" i="7"/>
  <c r="X29" i="7"/>
  <c r="Z121" i="7"/>
  <c r="Y81" i="7"/>
  <c r="Z81" i="7"/>
  <c r="W107" i="7"/>
  <c r="X107" i="7"/>
  <c r="AA121" i="7"/>
  <c r="AA122" i="7"/>
  <c r="AA123" i="7"/>
  <c r="AA124" i="7"/>
  <c r="AA125" i="7"/>
  <c r="AA126" i="7"/>
  <c r="AA127" i="7"/>
  <c r="AA128" i="7"/>
  <c r="AA129" i="7"/>
  <c r="AA130" i="7"/>
  <c r="AA131" i="7"/>
  <c r="AA132" i="7"/>
  <c r="Y56" i="10"/>
  <c r="AH81" i="8"/>
  <c r="AN123" i="10"/>
  <c r="AN124" i="10"/>
  <c r="AM123" i="10"/>
  <c r="AM124" i="10"/>
  <c r="AL122" i="10"/>
  <c r="AK123" i="10"/>
  <c r="AK124" i="10"/>
  <c r="AK122" i="10"/>
  <c r="AJ123" i="10"/>
  <c r="AJ124" i="10"/>
  <c r="AI122" i="10"/>
  <c r="AH123" i="10"/>
  <c r="AH124" i="10"/>
  <c r="AG122" i="10"/>
  <c r="AN122" i="10"/>
  <c r="AG123" i="10"/>
  <c r="AG124" i="10"/>
  <c r="AF122" i="10"/>
  <c r="AE123" i="10"/>
  <c r="AE124" i="10"/>
  <c r="AD122" i="10"/>
  <c r="AC123" i="10"/>
  <c r="AC122" i="10"/>
  <c r="AD123" i="10"/>
  <c r="AD124" i="10"/>
  <c r="AL123" i="10"/>
  <c r="AL124" i="10"/>
  <c r="AE122" i="10"/>
  <c r="AM122" i="10"/>
  <c r="AI123" i="10"/>
  <c r="AI124" i="10"/>
  <c r="AJ122" i="10"/>
  <c r="AF123" i="10"/>
  <c r="AF124" i="10"/>
  <c r="AH122" i="10"/>
  <c r="AI149" i="9"/>
  <c r="AI150" i="9"/>
  <c r="AL149" i="9"/>
  <c r="AL150" i="9"/>
  <c r="AL148" i="9"/>
  <c r="AK149" i="9"/>
  <c r="AK150" i="9"/>
  <c r="AI148" i="9"/>
  <c r="AJ149" i="9"/>
  <c r="AJ150" i="9"/>
  <c r="AH148" i="9"/>
  <c r="AD149" i="9"/>
  <c r="AD150" i="9"/>
  <c r="AH149" i="9"/>
  <c r="AH150" i="9"/>
  <c r="AG148" i="9"/>
  <c r="AF148" i="9"/>
  <c r="AM149" i="9"/>
  <c r="AM150" i="9"/>
  <c r="AE149" i="9"/>
  <c r="AE150" i="9"/>
  <c r="AD148" i="9"/>
  <c r="AN148" i="9"/>
  <c r="AC149" i="9"/>
  <c r="AC150" i="9"/>
  <c r="AF149" i="9"/>
  <c r="AF150" i="9"/>
  <c r="AN149" i="9"/>
  <c r="AN150" i="9"/>
  <c r="AE148" i="9"/>
  <c r="AM148" i="9"/>
  <c r="AC148" i="9"/>
  <c r="AK148" i="9"/>
  <c r="AJ148" i="9"/>
  <c r="AG149" i="9"/>
  <c r="AG150" i="9"/>
  <c r="AG148" i="7"/>
  <c r="AG149" i="7"/>
  <c r="AN147" i="7"/>
  <c r="AM147" i="7"/>
  <c r="AL147" i="7"/>
  <c r="AJ148" i="7"/>
  <c r="AJ149" i="7"/>
  <c r="AE147" i="7"/>
  <c r="AH148" i="7"/>
  <c r="AH149" i="7"/>
  <c r="AM148" i="7"/>
  <c r="AM149" i="7"/>
  <c r="AI147" i="7"/>
  <c r="AI148" i="7"/>
  <c r="AI149" i="7"/>
  <c r="AF147" i="7"/>
  <c r="AD147" i="7"/>
  <c r="AE148" i="7"/>
  <c r="AE149" i="7"/>
  <c r="AH147" i="7"/>
  <c r="AK147" i="7"/>
  <c r="AD148" i="7"/>
  <c r="AD149" i="7"/>
  <c r="AG147" i="7"/>
  <c r="AL148" i="7"/>
  <c r="AL149" i="7"/>
  <c r="AC148" i="7"/>
  <c r="AC149" i="7"/>
  <c r="AK148" i="7"/>
  <c r="AK149" i="7"/>
  <c r="AJ147" i="7"/>
  <c r="AF148" i="7"/>
  <c r="AF149" i="7"/>
  <c r="AN148" i="7"/>
  <c r="AN149" i="7"/>
  <c r="AC147" i="7"/>
  <c r="AN147" i="8"/>
  <c r="AQ148" i="8"/>
  <c r="AQ149" i="8"/>
  <c r="AV148" i="8"/>
  <c r="AV149" i="8"/>
  <c r="AX147" i="8"/>
  <c r="AU147" i="8"/>
  <c r="AN148" i="8"/>
  <c r="AN149" i="8"/>
  <c r="AP147" i="8"/>
  <c r="AM147" i="8"/>
  <c r="AR147" i="8"/>
  <c r="AS148" i="8"/>
  <c r="AS149" i="8"/>
  <c r="AX148" i="8"/>
  <c r="AX149" i="8"/>
  <c r="AS147" i="8"/>
  <c r="AW147" i="8"/>
  <c r="AP148" i="8"/>
  <c r="AP149" i="8"/>
  <c r="AU148" i="8"/>
  <c r="AU149" i="8"/>
  <c r="AO147" i="8"/>
  <c r="AT147" i="8"/>
  <c r="AM148" i="8"/>
  <c r="AM149" i="8"/>
  <c r="AR148" i="8"/>
  <c r="AR149" i="8"/>
  <c r="AW148" i="8"/>
  <c r="AW149" i="8"/>
  <c r="AQ147" i="8"/>
  <c r="AV147" i="8"/>
  <c r="AO148" i="8"/>
  <c r="AO149" i="8"/>
  <c r="AT148" i="8"/>
  <c r="AT149" i="8"/>
  <c r="AI136" i="10"/>
  <c r="AI137" i="10"/>
  <c r="AJ136" i="10"/>
  <c r="AJ137" i="10"/>
  <c r="AH136" i="10"/>
  <c r="AH137" i="10"/>
  <c r="AN135" i="10"/>
  <c r="AL135" i="10"/>
  <c r="AF135" i="10"/>
  <c r="AD135" i="10"/>
  <c r="AG135" i="10"/>
  <c r="AL136" i="10"/>
  <c r="AL137" i="10"/>
  <c r="AM135" i="10"/>
  <c r="AC136" i="10"/>
  <c r="AC137" i="10"/>
  <c r="AI135" i="10"/>
  <c r="AK136" i="10"/>
  <c r="AK137" i="10"/>
  <c r="AE136" i="10"/>
  <c r="AE137" i="10"/>
  <c r="AC135" i="10"/>
  <c r="AM136" i="10"/>
  <c r="AM137" i="10"/>
  <c r="AK135" i="10"/>
  <c r="AJ135" i="10"/>
  <c r="AG136" i="10"/>
  <c r="AG137" i="10"/>
  <c r="AF136" i="10"/>
  <c r="AF137" i="10"/>
  <c r="AH135" i="10"/>
  <c r="AN136" i="10"/>
  <c r="AN137" i="10"/>
  <c r="AD136" i="10"/>
  <c r="AD137" i="10"/>
  <c r="AE135" i="10"/>
  <c r="X120" i="7"/>
  <c r="Y69" i="9"/>
  <c r="AR135" i="8"/>
  <c r="AR136" i="8"/>
  <c r="AQ134" i="8"/>
  <c r="AR134" i="8"/>
  <c r="AN135" i="8"/>
  <c r="AN136" i="8"/>
  <c r="AM135" i="8"/>
  <c r="AM136" i="8"/>
  <c r="AV135" i="8"/>
  <c r="AV136" i="8"/>
  <c r="AO134" i="8"/>
  <c r="AU135" i="8"/>
  <c r="AU136" i="8"/>
  <c r="AS134" i="8"/>
  <c r="AW134" i="8"/>
  <c r="AT134" i="8"/>
  <c r="AO135" i="8"/>
  <c r="AO136" i="8"/>
  <c r="AS135" i="8"/>
  <c r="AS136" i="8"/>
  <c r="AP135" i="8"/>
  <c r="AP136" i="8"/>
  <c r="AW135" i="8"/>
  <c r="AW136" i="8"/>
  <c r="AP134" i="8"/>
  <c r="AM134" i="8"/>
  <c r="AX135" i="8"/>
  <c r="AX136" i="8"/>
  <c r="AX134" i="8"/>
  <c r="AU134" i="8"/>
  <c r="AN134" i="8"/>
  <c r="AT135" i="8"/>
  <c r="AT136" i="8"/>
  <c r="AQ135" i="8"/>
  <c r="AQ136" i="8"/>
  <c r="AV134" i="8"/>
  <c r="X95" i="9"/>
  <c r="X147" i="10"/>
  <c r="AN136" i="9"/>
  <c r="AN137" i="9"/>
  <c r="AK136" i="9"/>
  <c r="AK137" i="9"/>
  <c r="AM135" i="9"/>
  <c r="AC135" i="9"/>
  <c r="AJ136" i="9"/>
  <c r="AJ137" i="9"/>
  <c r="AL135" i="9"/>
  <c r="AI136" i="9"/>
  <c r="AI137" i="9"/>
  <c r="AK135" i="9"/>
  <c r="AF135" i="9"/>
  <c r="AH136" i="9"/>
  <c r="AH137" i="9"/>
  <c r="AI135" i="9"/>
  <c r="AE136" i="9"/>
  <c r="AE137" i="9"/>
  <c r="AE135" i="9"/>
  <c r="AM136" i="9"/>
  <c r="AM137" i="9"/>
  <c r="AD135" i="9"/>
  <c r="AG136" i="9"/>
  <c r="AG137" i="9"/>
  <c r="AG135" i="9"/>
  <c r="AC136" i="9"/>
  <c r="AC137" i="9"/>
  <c r="AN135" i="9"/>
  <c r="AJ135" i="9"/>
  <c r="AF136" i="9"/>
  <c r="AF137" i="9"/>
  <c r="AH135" i="9"/>
  <c r="AD136" i="9"/>
  <c r="AD137" i="9"/>
  <c r="AL136" i="9"/>
  <c r="AL137" i="9"/>
  <c r="W68" i="7"/>
  <c r="X68" i="7"/>
  <c r="AN135" i="7"/>
  <c r="AN136" i="7"/>
  <c r="AL134" i="7"/>
  <c r="AJ135" i="7"/>
  <c r="AJ136" i="7"/>
  <c r="AH135" i="7"/>
  <c r="AH136" i="7"/>
  <c r="AG134" i="7"/>
  <c r="AI134" i="7"/>
  <c r="AC135" i="7"/>
  <c r="AC136" i="7"/>
  <c r="AE135" i="7"/>
  <c r="AE136" i="7"/>
  <c r="AN134" i="7"/>
  <c r="AK135" i="7"/>
  <c r="AK136" i="7"/>
  <c r="AM135" i="7"/>
  <c r="AM136" i="7"/>
  <c r="AG135" i="7"/>
  <c r="AG136" i="7"/>
  <c r="AH134" i="7"/>
  <c r="AJ134" i="7"/>
  <c r="AC134" i="7"/>
  <c r="AE134" i="7"/>
  <c r="AD135" i="7"/>
  <c r="AD136" i="7"/>
  <c r="AF135" i="7"/>
  <c r="AF136" i="7"/>
  <c r="AK134" i="7"/>
  <c r="AM134" i="7"/>
  <c r="AL135" i="7"/>
  <c r="AL136" i="7"/>
  <c r="AD134" i="7"/>
  <c r="AI135" i="7"/>
  <c r="AI136" i="7"/>
  <c r="AF134" i="7"/>
  <c r="W183" i="9"/>
  <c r="X183" i="9"/>
  <c r="W34" i="6"/>
  <c r="X34" i="6"/>
  <c r="Y41" i="6"/>
  <c r="Z41" i="6"/>
  <c r="AC134" i="6" a="1"/>
  <c r="AD135" i="6"/>
  <c r="AD136" i="6"/>
  <c r="AA161" i="7"/>
  <c r="AA162" i="7"/>
  <c r="AA163" i="7"/>
  <c r="AA164" i="7"/>
  <c r="AA165" i="7"/>
  <c r="AA166" i="7"/>
  <c r="AA167" i="7"/>
  <c r="AC147" i="6" a="1"/>
  <c r="AG177" i="8"/>
  <c r="AH177" i="8"/>
  <c r="M185" i="6"/>
  <c r="G185" i="6"/>
  <c r="AJ160" i="8"/>
  <c r="Y169" i="10"/>
  <c r="Z169" i="10"/>
  <c r="Y183" i="9"/>
  <c r="Z183" i="9"/>
  <c r="U170" i="6"/>
  <c r="W170" i="6"/>
  <c r="X170" i="6"/>
  <c r="V165" i="6"/>
  <c r="Y165" i="6"/>
  <c r="Z165" i="6"/>
  <c r="V170" i="6"/>
  <c r="Y170" i="6"/>
  <c r="Z170" i="6"/>
  <c r="Y176" i="9"/>
  <c r="Z176" i="9"/>
  <c r="AI176" i="8"/>
  <c r="AJ176" i="8"/>
  <c r="W175" i="7"/>
  <c r="X175" i="7"/>
  <c r="W178" i="9"/>
  <c r="X178" i="9"/>
  <c r="Y179" i="9"/>
  <c r="Z179" i="9"/>
  <c r="W177" i="7"/>
  <c r="X177" i="7"/>
  <c r="Y196" i="9"/>
  <c r="Z196" i="9"/>
  <c r="W177" i="9"/>
  <c r="X177" i="9"/>
  <c r="Q172" i="6"/>
  <c r="U178" i="6"/>
  <c r="U183" i="6"/>
  <c r="N172" i="6"/>
  <c r="V179" i="6"/>
  <c r="AG182" i="8"/>
  <c r="AH182" i="8"/>
  <c r="U167" i="6"/>
  <c r="W167" i="6"/>
  <c r="X167" i="6"/>
  <c r="Y172" i="10"/>
  <c r="Z172" i="10"/>
  <c r="AG195" i="8"/>
  <c r="AH195" i="8"/>
  <c r="AG183" i="8"/>
  <c r="AH183" i="8"/>
  <c r="T185" i="6"/>
  <c r="W181" i="9"/>
  <c r="X181" i="9"/>
  <c r="Z160" i="7"/>
  <c r="W165" i="10"/>
  <c r="X165" i="10"/>
  <c r="U168" i="6"/>
  <c r="V178" i="6"/>
  <c r="V184" i="6"/>
  <c r="Y197" i="6"/>
  <c r="Z197" i="6"/>
  <c r="U181" i="6"/>
  <c r="V182" i="6"/>
  <c r="H172" i="6"/>
  <c r="Z148" i="10"/>
  <c r="W166" i="10"/>
  <c r="X166" i="10"/>
  <c r="V163" i="6"/>
  <c r="Y163" i="6"/>
  <c r="Z163" i="6"/>
  <c r="Y171" i="10"/>
  <c r="Z171" i="10"/>
  <c r="V169" i="6"/>
  <c r="Y169" i="6"/>
  <c r="Z169" i="6"/>
  <c r="Y183" i="7"/>
  <c r="Z183" i="7"/>
  <c r="U165" i="6"/>
  <c r="W165" i="6"/>
  <c r="X165" i="6"/>
  <c r="T172" i="6"/>
  <c r="M172" i="6"/>
  <c r="U160" i="6"/>
  <c r="W160" i="6"/>
  <c r="X160" i="6"/>
  <c r="U169" i="6"/>
  <c r="W169" i="6"/>
  <c r="X169" i="6"/>
  <c r="G172" i="6"/>
  <c r="U182" i="6"/>
  <c r="K172" i="6"/>
  <c r="U163" i="6"/>
  <c r="W163" i="6"/>
  <c r="X163" i="6"/>
  <c r="V176" i="6"/>
  <c r="L172" i="6"/>
  <c r="V168" i="6"/>
  <c r="Y168" i="6"/>
  <c r="Z168" i="6"/>
  <c r="U171" i="6"/>
  <c r="W171" i="6"/>
  <c r="X171" i="6"/>
  <c r="AI184" i="8"/>
  <c r="AJ184" i="8"/>
  <c r="V160" i="6"/>
  <c r="Y160" i="6"/>
  <c r="AA160" i="6"/>
  <c r="AE185" i="8"/>
  <c r="Y184" i="9"/>
  <c r="Z184" i="9"/>
  <c r="V167" i="6"/>
  <c r="Y167" i="6"/>
  <c r="Z167" i="6"/>
  <c r="R172" i="6"/>
  <c r="Y163" i="10"/>
  <c r="Z163" i="10"/>
  <c r="U177" i="6"/>
  <c r="V183" i="6"/>
  <c r="Y196" i="6"/>
  <c r="Z196" i="6"/>
  <c r="W163" i="10"/>
  <c r="X163" i="10"/>
  <c r="J172" i="6"/>
  <c r="U166" i="6"/>
  <c r="P172" i="6"/>
  <c r="AI177" i="8"/>
  <c r="AJ177" i="8"/>
  <c r="U164" i="6"/>
  <c r="W164" i="6"/>
  <c r="X164" i="6"/>
  <c r="U161" i="6"/>
  <c r="W161" i="6"/>
  <c r="X161" i="6"/>
  <c r="U162" i="6"/>
  <c r="W162" i="6"/>
  <c r="X162" i="6"/>
  <c r="Y170" i="10"/>
  <c r="Z170" i="10"/>
  <c r="Y196" i="7"/>
  <c r="Z196" i="7"/>
  <c r="C172" i="6"/>
  <c r="S172" i="6"/>
  <c r="D185" i="6"/>
  <c r="W169" i="10"/>
  <c r="X169" i="10"/>
  <c r="U179" i="6"/>
  <c r="Y161" i="10"/>
  <c r="AA161" i="10"/>
  <c r="V166" i="6"/>
  <c r="Y166" i="6"/>
  <c r="Z166" i="6"/>
  <c r="O172" i="6"/>
  <c r="V180" i="6"/>
  <c r="E172" i="6"/>
  <c r="U176" i="6"/>
  <c r="U180" i="6"/>
  <c r="W193" i="6"/>
  <c r="X193" i="6"/>
  <c r="U184" i="6"/>
  <c r="W197" i="6"/>
  <c r="X197" i="6"/>
  <c r="W188" i="7"/>
  <c r="X188" i="7"/>
  <c r="W178" i="7"/>
  <c r="X178" i="7"/>
  <c r="U174" i="6"/>
  <c r="W187" i="6"/>
  <c r="X187" i="6"/>
  <c r="Y179" i="7"/>
  <c r="Z179" i="7"/>
  <c r="V171" i="6"/>
  <c r="Q185" i="6"/>
  <c r="V161" i="6"/>
  <c r="Y161" i="6"/>
  <c r="Z161" i="6"/>
  <c r="W185" i="9"/>
  <c r="X185" i="9"/>
  <c r="W172" i="10"/>
  <c r="X172" i="10"/>
  <c r="Y168" i="10"/>
  <c r="Z168" i="10"/>
  <c r="W194" i="9"/>
  <c r="X194" i="9"/>
  <c r="W184" i="7"/>
  <c r="X184" i="7"/>
  <c r="L185" i="6"/>
  <c r="AA162" i="9"/>
  <c r="AA163" i="9"/>
  <c r="AA164" i="9"/>
  <c r="AA165" i="9"/>
  <c r="AA166" i="9"/>
  <c r="AA167" i="9"/>
  <c r="AA168" i="9"/>
  <c r="AA169" i="9"/>
  <c r="AA170" i="9"/>
  <c r="AA171" i="9"/>
  <c r="AA172" i="9"/>
  <c r="Y174" i="7"/>
  <c r="Z174" i="7"/>
  <c r="AI181" i="8"/>
  <c r="AJ181" i="8"/>
  <c r="AG179" i="8"/>
  <c r="AH179" i="8"/>
  <c r="F172" i="6"/>
  <c r="AI183" i="8"/>
  <c r="AJ183" i="8"/>
  <c r="Y181" i="9"/>
  <c r="Z181" i="9"/>
  <c r="AI179" i="8"/>
  <c r="AJ179" i="8"/>
  <c r="F185" i="6"/>
  <c r="Y181" i="10"/>
  <c r="Z181" i="10"/>
  <c r="V177" i="6"/>
  <c r="V181" i="6"/>
  <c r="E185" i="6"/>
  <c r="H185" i="6"/>
  <c r="U173" i="6"/>
  <c r="W179" i="7"/>
  <c r="X179" i="7"/>
  <c r="I172" i="6"/>
  <c r="V162" i="6"/>
  <c r="Y162" i="6"/>
  <c r="Z162" i="6"/>
  <c r="W164" i="10"/>
  <c r="X164" i="10"/>
  <c r="U160" i="10"/>
  <c r="U175" i="6"/>
  <c r="Y178" i="9"/>
  <c r="Z178" i="9"/>
  <c r="C185" i="6"/>
  <c r="AC174" i="9" a="1"/>
  <c r="AH175" i="9"/>
  <c r="AH176" i="9"/>
  <c r="V175" i="6"/>
  <c r="Y165" i="10"/>
  <c r="Z165" i="10"/>
  <c r="AG175" i="8"/>
  <c r="AH175" i="8"/>
  <c r="AK161" i="8"/>
  <c r="AK162" i="8"/>
  <c r="AK163" i="8"/>
  <c r="AK164" i="8"/>
  <c r="AK165" i="8"/>
  <c r="AK166" i="8"/>
  <c r="AK167" i="8"/>
  <c r="AK168" i="8"/>
  <c r="AK169" i="8"/>
  <c r="AK170" i="8"/>
  <c r="AK171" i="8"/>
  <c r="AI172" i="8"/>
  <c r="AJ172" i="8"/>
  <c r="AG184" i="8"/>
  <c r="AH184" i="8"/>
  <c r="AG180" i="8"/>
  <c r="AH180" i="8"/>
  <c r="W176" i="7"/>
  <c r="X176" i="7"/>
  <c r="Y187" i="7"/>
  <c r="Z187" i="7"/>
  <c r="AC173" i="7" a="1"/>
  <c r="AD173" i="7"/>
  <c r="Y175" i="7"/>
  <c r="Z175" i="7"/>
  <c r="W182" i="9"/>
  <c r="X182" i="9"/>
  <c r="W170" i="10"/>
  <c r="X170" i="10"/>
  <c r="X160" i="7"/>
  <c r="W172" i="7"/>
  <c r="X172" i="7"/>
  <c r="V172" i="7"/>
  <c r="V173" i="9"/>
  <c r="Y160" i="10"/>
  <c r="Z160" i="10"/>
  <c r="V173" i="10"/>
  <c r="W175" i="9"/>
  <c r="X175" i="9"/>
  <c r="Y164" i="10"/>
  <c r="Z164" i="10"/>
  <c r="Y178" i="7"/>
  <c r="Z178" i="7"/>
  <c r="Y177" i="7"/>
  <c r="Z177" i="7"/>
  <c r="W161" i="10"/>
  <c r="X161" i="10"/>
  <c r="P185" i="6"/>
  <c r="N185" i="6"/>
  <c r="Y184" i="7"/>
  <c r="Z184" i="7"/>
  <c r="W162" i="10"/>
  <c r="X162" i="10"/>
  <c r="U172" i="7"/>
  <c r="AC161" i="9" a="1"/>
  <c r="J185" i="6"/>
  <c r="AC161" i="10" a="1"/>
  <c r="AF172" i="8"/>
  <c r="AI180" i="8"/>
  <c r="AJ180" i="8"/>
  <c r="R185" i="6"/>
  <c r="AM173" i="8" a="1"/>
  <c r="Y173" i="9"/>
  <c r="Z173" i="9"/>
  <c r="AA149" i="10"/>
  <c r="AA150" i="10"/>
  <c r="AA151" i="10"/>
  <c r="AA152" i="10"/>
  <c r="AA153" i="10"/>
  <c r="AA154" i="10"/>
  <c r="AA155" i="10"/>
  <c r="AA156" i="10"/>
  <c r="AA157" i="10"/>
  <c r="AA158" i="10"/>
  <c r="AA159" i="10"/>
  <c r="W180" i="7"/>
  <c r="X180" i="7"/>
  <c r="AG160" i="8"/>
  <c r="AH160" i="8"/>
  <c r="AM160" i="8" a="1"/>
  <c r="K185" i="6"/>
  <c r="V174" i="6"/>
  <c r="Y174" i="9"/>
  <c r="AC160" i="7" a="1"/>
  <c r="Z161" i="9"/>
  <c r="W173" i="7"/>
  <c r="X173" i="7"/>
  <c r="W148" i="10"/>
  <c r="AC148" i="10" a="1"/>
  <c r="AI182" i="8"/>
  <c r="AJ182" i="8"/>
  <c r="V173" i="6"/>
  <c r="Y175" i="9"/>
  <c r="Y188" i="9"/>
  <c r="Z188" i="9"/>
  <c r="W184" i="9"/>
  <c r="X184" i="9"/>
  <c r="Y167" i="10"/>
  <c r="Z167" i="10"/>
  <c r="Y182" i="7"/>
  <c r="Z182" i="7"/>
  <c r="D172" i="6"/>
  <c r="W167" i="10"/>
  <c r="X167" i="10"/>
  <c r="Y168" i="7"/>
  <c r="Y181" i="7"/>
  <c r="Z181" i="7"/>
  <c r="AD185" i="8"/>
  <c r="S185" i="6"/>
  <c r="W171" i="10"/>
  <c r="X171" i="10"/>
  <c r="W168" i="10"/>
  <c r="X168" i="10"/>
  <c r="W181" i="10"/>
  <c r="X181" i="10"/>
  <c r="W174" i="9"/>
  <c r="X174" i="9"/>
  <c r="U186" i="9"/>
  <c r="V164" i="6"/>
  <c r="W176" i="10"/>
  <c r="X176" i="10"/>
  <c r="W161" i="9"/>
  <c r="U173" i="9"/>
  <c r="Y185" i="9"/>
  <c r="Z185" i="9"/>
  <c r="Y198" i="9"/>
  <c r="Z198" i="9"/>
  <c r="AI173" i="8"/>
  <c r="AI174" i="8"/>
  <c r="AJ174" i="8"/>
  <c r="V160" i="10"/>
  <c r="Y182" i="9"/>
  <c r="Z182" i="9"/>
  <c r="V186" i="9"/>
  <c r="W196" i="9"/>
  <c r="X196" i="9"/>
  <c r="Y175" i="10"/>
  <c r="Z175" i="10"/>
  <c r="Y162" i="10"/>
  <c r="Z162" i="10"/>
  <c r="AG178" i="8"/>
  <c r="AH178" i="8"/>
  <c r="W181" i="7"/>
  <c r="X181" i="7"/>
  <c r="Y180" i="7"/>
  <c r="Z180" i="7"/>
  <c r="Y193" i="7"/>
  <c r="Z193" i="7"/>
  <c r="Y176" i="7"/>
  <c r="Z176" i="7"/>
  <c r="W183" i="7"/>
  <c r="X183" i="7"/>
  <c r="Y177" i="9"/>
  <c r="Z177" i="9"/>
  <c r="AG173" i="8"/>
  <c r="AH173" i="8"/>
  <c r="W176" i="9"/>
  <c r="X176" i="9"/>
  <c r="AI178" i="8"/>
  <c r="AJ178" i="8"/>
  <c r="W182" i="7"/>
  <c r="X182" i="7"/>
  <c r="V185" i="7"/>
  <c r="Y173" i="7"/>
  <c r="W174" i="7"/>
  <c r="X174" i="7"/>
  <c r="U185" i="7"/>
  <c r="I185" i="6"/>
  <c r="AD172" i="8"/>
  <c r="AG187" i="8"/>
  <c r="AH187" i="8"/>
  <c r="AG174" i="8"/>
  <c r="AH174" i="8"/>
  <c r="U173" i="10"/>
  <c r="W179" i="9"/>
  <c r="X179" i="9"/>
  <c r="AG176" i="8"/>
  <c r="AH176" i="8"/>
  <c r="W180" i="9"/>
  <c r="X180" i="9"/>
  <c r="AG181" i="8"/>
  <c r="AH181" i="8"/>
  <c r="O185" i="6"/>
  <c r="Y180" i="9"/>
  <c r="Z180" i="9"/>
  <c r="AF185" i="8"/>
  <c r="AI175" i="8"/>
  <c r="AJ175" i="8"/>
  <c r="AE172" i="8"/>
  <c r="Z121" i="10"/>
  <c r="AA95" i="10"/>
  <c r="Z95" i="10"/>
  <c r="W92" i="6"/>
  <c r="X92" i="6"/>
  <c r="U120" i="6"/>
  <c r="U81" i="6"/>
  <c r="U94" i="6"/>
  <c r="W90" i="6"/>
  <c r="X90" i="6"/>
  <c r="Z108" i="9"/>
  <c r="AA108" i="9"/>
  <c r="AA82" i="9"/>
  <c r="Z82" i="9"/>
  <c r="V16" i="6"/>
  <c r="U29" i="6"/>
  <c r="W44" i="6"/>
  <c r="X44" i="6"/>
  <c r="Y21" i="6"/>
  <c r="Z21" i="6"/>
  <c r="AK159" i="8"/>
  <c r="AK146" i="8"/>
  <c r="AJ146" i="8"/>
  <c r="W155" i="6"/>
  <c r="X155" i="6"/>
  <c r="W145" i="6"/>
  <c r="X145" i="6"/>
  <c r="AJ120" i="8"/>
  <c r="AK120" i="8"/>
  <c r="AJ107" i="8"/>
  <c r="AK107" i="8"/>
  <c r="AH82" i="8"/>
  <c r="AG94" i="8"/>
  <c r="AH94" i="8"/>
  <c r="AK94" i="8"/>
  <c r="AJ94" i="8"/>
  <c r="AK68" i="8"/>
  <c r="AJ68" i="8"/>
  <c r="AK29" i="8"/>
  <c r="AJ29" i="8"/>
  <c r="Y48" i="6"/>
  <c r="Z48" i="6"/>
  <c r="Y150" i="6"/>
  <c r="Z150" i="6"/>
  <c r="Y100" i="6"/>
  <c r="Z100" i="6"/>
  <c r="W122" i="6"/>
  <c r="X122" i="6"/>
  <c r="Y54" i="6"/>
  <c r="Z54" i="6"/>
  <c r="W53" i="6"/>
  <c r="X53" i="6"/>
  <c r="Y123" i="6"/>
  <c r="Z123" i="6"/>
  <c r="Y99" i="6"/>
  <c r="Z99" i="6"/>
  <c r="Y86" i="6"/>
  <c r="Z86" i="6"/>
  <c r="Y77" i="6"/>
  <c r="Z77" i="6"/>
  <c r="W130" i="6"/>
  <c r="X130" i="6"/>
  <c r="W52" i="6"/>
  <c r="X52" i="6"/>
  <c r="Y121" i="6"/>
  <c r="AA121" i="6"/>
  <c r="Y130" i="6"/>
  <c r="Z130" i="6"/>
  <c r="Y26" i="6"/>
  <c r="Z26" i="6"/>
  <c r="Y104" i="6"/>
  <c r="Z104" i="6"/>
  <c r="W33" i="6"/>
  <c r="X33" i="6"/>
  <c r="Y18" i="6"/>
  <c r="Z18" i="6"/>
  <c r="W131" i="6"/>
  <c r="X131" i="6"/>
  <c r="Y73" i="6"/>
  <c r="Z73" i="6"/>
  <c r="W27" i="6"/>
  <c r="X27" i="6"/>
  <c r="W103" i="6"/>
  <c r="X103" i="6"/>
  <c r="W66" i="6"/>
  <c r="X66" i="6"/>
  <c r="W115" i="6"/>
  <c r="X115" i="6"/>
  <c r="Y143" i="6"/>
  <c r="Z143" i="6"/>
  <c r="Y103" i="6"/>
  <c r="Z103" i="6"/>
  <c r="Y25" i="6"/>
  <c r="Z25" i="6"/>
  <c r="Y70" i="6"/>
  <c r="Z70" i="6"/>
  <c r="Y19" i="6"/>
  <c r="Z19" i="6"/>
  <c r="Y74" i="6"/>
  <c r="Z74" i="6"/>
  <c r="W32" i="6"/>
  <c r="X32" i="6"/>
  <c r="Y33" i="6"/>
  <c r="Z33" i="6"/>
  <c r="Y106" i="6"/>
  <c r="Z106" i="6"/>
  <c r="W144" i="6"/>
  <c r="X144" i="6"/>
  <c r="Y118" i="6"/>
  <c r="Z118" i="6"/>
  <c r="Y31" i="6"/>
  <c r="Z31" i="6"/>
  <c r="Y85" i="6"/>
  <c r="Z85" i="6"/>
  <c r="Y89" i="6"/>
  <c r="Z89" i="6"/>
  <c r="W89" i="6"/>
  <c r="X89" i="6"/>
  <c r="W65" i="6"/>
  <c r="X65" i="6"/>
  <c r="W46" i="6"/>
  <c r="X46" i="6"/>
  <c r="Y27" i="6"/>
  <c r="Z27" i="6"/>
  <c r="Y17" i="6"/>
  <c r="Z17" i="6"/>
  <c r="W158" i="6"/>
  <c r="X158" i="6"/>
  <c r="W138" i="6"/>
  <c r="X138" i="6"/>
  <c r="W62" i="6"/>
  <c r="X62" i="6"/>
  <c r="W25" i="6"/>
  <c r="X25" i="6"/>
  <c r="W24" i="6"/>
  <c r="X24" i="6"/>
  <c r="Y20" i="6"/>
  <c r="Z20" i="6"/>
  <c r="W150" i="6"/>
  <c r="X150" i="6"/>
  <c r="Y101" i="6"/>
  <c r="Z101" i="6"/>
  <c r="W106" i="6"/>
  <c r="X106" i="6"/>
  <c r="Y79" i="6"/>
  <c r="Z79" i="6"/>
  <c r="Y95" i="6"/>
  <c r="Z95" i="6"/>
  <c r="Y92" i="6"/>
  <c r="Z92" i="6"/>
  <c r="W119" i="6"/>
  <c r="X119" i="6"/>
  <c r="Y23" i="6"/>
  <c r="Z23" i="6"/>
  <c r="Y28" i="6"/>
  <c r="Z28" i="6"/>
  <c r="Y98" i="6"/>
  <c r="Z98" i="6"/>
  <c r="Y124" i="6"/>
  <c r="Z124" i="6"/>
  <c r="W17" i="6"/>
  <c r="X17" i="6"/>
  <c r="W114" i="6"/>
  <c r="X114" i="6"/>
  <c r="W87" i="6"/>
  <c r="X87" i="6"/>
  <c r="W63" i="6"/>
  <c r="X63" i="6"/>
  <c r="Y76" i="6"/>
  <c r="Z76" i="6"/>
  <c r="Y97" i="6"/>
  <c r="Z97" i="6"/>
  <c r="W139" i="6"/>
  <c r="X139" i="6"/>
  <c r="W88" i="6"/>
  <c r="X88" i="6"/>
  <c r="W74" i="6"/>
  <c r="X74" i="6"/>
  <c r="W129" i="6"/>
  <c r="X129" i="6"/>
  <c r="W126" i="6"/>
  <c r="X126" i="6"/>
  <c r="Y153" i="6"/>
  <c r="Z153" i="6"/>
  <c r="W72" i="6"/>
  <c r="X72" i="6"/>
  <c r="Y49" i="6"/>
  <c r="Z49" i="6"/>
  <c r="W56" i="6"/>
  <c r="X56" i="6"/>
  <c r="W38" i="6"/>
  <c r="X38" i="6"/>
  <c r="W98" i="6"/>
  <c r="X98" i="6"/>
  <c r="W99" i="6"/>
  <c r="X99" i="6"/>
  <c r="W23" i="6"/>
  <c r="X23" i="6"/>
  <c r="Y119" i="6"/>
  <c r="Z119" i="6"/>
  <c r="Y75" i="6"/>
  <c r="Z75" i="6"/>
  <c r="W134" i="6"/>
  <c r="X134" i="6"/>
  <c r="Y22" i="6"/>
  <c r="Z22" i="6"/>
  <c r="Y78" i="6"/>
  <c r="Z78" i="6"/>
  <c r="Y56" i="6"/>
  <c r="Z56" i="6"/>
  <c r="Y45" i="6"/>
  <c r="Z45" i="6"/>
  <c r="Y93" i="6"/>
  <c r="Z93" i="6"/>
  <c r="Y84" i="6"/>
  <c r="Z84" i="6"/>
  <c r="Y87" i="6"/>
  <c r="Z87" i="6"/>
  <c r="Y24" i="6"/>
  <c r="Z24" i="6"/>
  <c r="Y91" i="6"/>
  <c r="Z91" i="6"/>
  <c r="Y156" i="6"/>
  <c r="Z156" i="6"/>
  <c r="Y30" i="6"/>
  <c r="AA30" i="6"/>
  <c r="W45" i="6"/>
  <c r="X45" i="6"/>
  <c r="W109" i="6"/>
  <c r="X109" i="6"/>
  <c r="W141" i="6"/>
  <c r="X141" i="6"/>
  <c r="Y66" i="6"/>
  <c r="Z66" i="6"/>
  <c r="Y64" i="6"/>
  <c r="Z64" i="6"/>
  <c r="W83" i="6"/>
  <c r="X83" i="6"/>
  <c r="W73" i="6"/>
  <c r="X73" i="6"/>
  <c r="W58" i="6"/>
  <c r="X58" i="6"/>
  <c r="W39" i="6"/>
  <c r="X39" i="6"/>
  <c r="W156" i="6"/>
  <c r="X156" i="6"/>
  <c r="W26" i="6"/>
  <c r="X26" i="6"/>
  <c r="Y90" i="6"/>
  <c r="Z90" i="6"/>
  <c r="Y102" i="6"/>
  <c r="Z102" i="6"/>
  <c r="W47" i="6"/>
  <c r="X47" i="6"/>
  <c r="W50" i="6"/>
  <c r="X50" i="6"/>
  <c r="W108" i="6"/>
  <c r="X108" i="6"/>
  <c r="W75" i="6"/>
  <c r="X75" i="6"/>
  <c r="Y43" i="6"/>
  <c r="Z43" i="6"/>
  <c r="Y141" i="6"/>
  <c r="Z141" i="6"/>
  <c r="Y37" i="6"/>
  <c r="Z37" i="6"/>
  <c r="W64" i="6"/>
  <c r="X64" i="6"/>
  <c r="W54" i="6"/>
  <c r="X54" i="6"/>
  <c r="Y157" i="6"/>
  <c r="Z157" i="6"/>
  <c r="Y111" i="6"/>
  <c r="Z111" i="6"/>
  <c r="Y108" i="6"/>
  <c r="AA56" i="7"/>
  <c r="AA57" i="7"/>
  <c r="AA58" i="7"/>
  <c r="AA59" i="7"/>
  <c r="AA60" i="7"/>
  <c r="AA61" i="7"/>
  <c r="AA62" i="7"/>
  <c r="AA63" i="7"/>
  <c r="AA64" i="7"/>
  <c r="AA65" i="7"/>
  <c r="AA66" i="7"/>
  <c r="AA67" i="7"/>
  <c r="Z56" i="7"/>
  <c r="Y47" i="6"/>
  <c r="Z47" i="6"/>
  <c r="W117" i="6"/>
  <c r="X117" i="6"/>
  <c r="W18" i="6"/>
  <c r="X18" i="6"/>
  <c r="Y135" i="6"/>
  <c r="Z135" i="6"/>
  <c r="W28" i="6"/>
  <c r="X28" i="6"/>
  <c r="W97" i="6"/>
  <c r="X97" i="6"/>
  <c r="W21" i="6"/>
  <c r="X21" i="6"/>
  <c r="W76" i="6"/>
  <c r="X76" i="6"/>
  <c r="W143" i="6"/>
  <c r="X143" i="6"/>
  <c r="Y112" i="6"/>
  <c r="Z112" i="6"/>
  <c r="Y80" i="6"/>
  <c r="Z80" i="6"/>
  <c r="W152" i="6"/>
  <c r="X152" i="6"/>
  <c r="W31" i="6"/>
  <c r="X31" i="6"/>
  <c r="W121" i="6"/>
  <c r="X121" i="6"/>
  <c r="Y116" i="6"/>
  <c r="Z116" i="6"/>
  <c r="Y39" i="6"/>
  <c r="Z39" i="6"/>
  <c r="Y136" i="6"/>
  <c r="Z136" i="6"/>
  <c r="W36" i="6"/>
  <c r="X36" i="6"/>
  <c r="W80" i="6"/>
  <c r="X80" i="6"/>
  <c r="Y110" i="6"/>
  <c r="Z110" i="6"/>
  <c r="Y55" i="7"/>
  <c r="AA43" i="7"/>
  <c r="AA44" i="7"/>
  <c r="AA45" i="7"/>
  <c r="AA46" i="7"/>
  <c r="AA47" i="7"/>
  <c r="AA48" i="7"/>
  <c r="AA49" i="7"/>
  <c r="AA50" i="7"/>
  <c r="AA51" i="7"/>
  <c r="AA52" i="7"/>
  <c r="AA53" i="7"/>
  <c r="AA54" i="7"/>
  <c r="Z43" i="7"/>
  <c r="Y114" i="6"/>
  <c r="Z114" i="6"/>
  <c r="Y83" i="6"/>
  <c r="Z83" i="6"/>
  <c r="W124" i="6"/>
  <c r="X124" i="6"/>
  <c r="W19" i="6"/>
  <c r="X19" i="6"/>
  <c r="W91" i="6"/>
  <c r="X91" i="6"/>
  <c r="Y57" i="6"/>
  <c r="Z57" i="6"/>
  <c r="W101" i="6"/>
  <c r="X101" i="6"/>
  <c r="Y139" i="6"/>
  <c r="Z139" i="6"/>
  <c r="Y147" i="6"/>
  <c r="Y145" i="6"/>
  <c r="Z145" i="6"/>
  <c r="Y128" i="6"/>
  <c r="Z128" i="6"/>
  <c r="Y155" i="6"/>
  <c r="Z155" i="6"/>
  <c r="Y59" i="6"/>
  <c r="Z59" i="6"/>
  <c r="Y63" i="6"/>
  <c r="Z63" i="6"/>
  <c r="Y40" i="6"/>
  <c r="Z40" i="6"/>
  <c r="W69" i="6"/>
  <c r="X69" i="6"/>
  <c r="W112" i="6"/>
  <c r="X112" i="6"/>
  <c r="W136" i="6"/>
  <c r="X136" i="6"/>
  <c r="Y140" i="6"/>
  <c r="Z140" i="6"/>
  <c r="Y46" i="6"/>
  <c r="Z46" i="6"/>
  <c r="W110" i="6"/>
  <c r="X110" i="6"/>
  <c r="Y149" i="6"/>
  <c r="Z149" i="6"/>
  <c r="W71" i="6"/>
  <c r="X71" i="6"/>
  <c r="W123" i="6"/>
  <c r="X123" i="6"/>
  <c r="Y69" i="6"/>
  <c r="AA69" i="6"/>
  <c r="Y117" i="6"/>
  <c r="Z117" i="6"/>
  <c r="W59" i="6"/>
  <c r="X59" i="6"/>
  <c r="W127" i="6"/>
  <c r="X127" i="6"/>
  <c r="W148" i="6"/>
  <c r="X148" i="6"/>
  <c r="Y151" i="6"/>
  <c r="Z151" i="6"/>
  <c r="AA42" i="7"/>
  <c r="Z42" i="7"/>
  <c r="W49" i="6"/>
  <c r="X49" i="6"/>
  <c r="Y127" i="6"/>
  <c r="Z127" i="6"/>
  <c r="W100" i="6"/>
  <c r="X100" i="6"/>
  <c r="W82" i="6"/>
  <c r="X82" i="6"/>
  <c r="Y58" i="6"/>
  <c r="Z58" i="6"/>
  <c r="W48" i="6"/>
  <c r="X48" i="6"/>
  <c r="Y115" i="6"/>
  <c r="Z115" i="6"/>
  <c r="W142" i="6"/>
  <c r="X142" i="6"/>
  <c r="W137" i="6"/>
  <c r="X137" i="6"/>
  <c r="Y44" i="6"/>
  <c r="Z44" i="6"/>
  <c r="W113" i="6"/>
  <c r="X113" i="6"/>
  <c r="Y32" i="6"/>
  <c r="Z32" i="6"/>
  <c r="Y29" i="7"/>
  <c r="AA17" i="7"/>
  <c r="AA18" i="7"/>
  <c r="AA19" i="7"/>
  <c r="AA20" i="7"/>
  <c r="AA21" i="7"/>
  <c r="AA22" i="7"/>
  <c r="AA23" i="7"/>
  <c r="AA24" i="7"/>
  <c r="AA25" i="7"/>
  <c r="AA26" i="7"/>
  <c r="AA27" i="7"/>
  <c r="AA28" i="7"/>
  <c r="Z17" i="7"/>
  <c r="Y129" i="6"/>
  <c r="Z129" i="6"/>
  <c r="Y50" i="6"/>
  <c r="Z50" i="6"/>
  <c r="Y125" i="6"/>
  <c r="Z125" i="6"/>
  <c r="W67" i="6"/>
  <c r="X67" i="6"/>
  <c r="Y142" i="6"/>
  <c r="Z142" i="6"/>
  <c r="W22" i="6"/>
  <c r="X22" i="6"/>
  <c r="W37" i="6"/>
  <c r="X37" i="6"/>
  <c r="W118" i="6"/>
  <c r="X118" i="6"/>
  <c r="Y126" i="6"/>
  <c r="Z126" i="6"/>
  <c r="W149" i="6"/>
  <c r="X149" i="6"/>
  <c r="W154" i="6"/>
  <c r="X154" i="6"/>
  <c r="V133" i="6"/>
  <c r="Y62" i="6"/>
  <c r="Z62" i="6"/>
  <c r="Y67" i="6"/>
  <c r="Z67" i="6"/>
  <c r="Y65" i="6"/>
  <c r="Z65" i="6"/>
  <c r="W86" i="6"/>
  <c r="X86" i="6"/>
  <c r="Y61" i="6"/>
  <c r="Z61" i="6"/>
  <c r="Y132" i="6"/>
  <c r="Z132" i="6"/>
  <c r="W20" i="6"/>
  <c r="X20" i="6"/>
  <c r="W77" i="6"/>
  <c r="X77" i="6"/>
  <c r="Y36" i="6"/>
  <c r="Z36" i="6"/>
  <c r="W153" i="6"/>
  <c r="X153" i="6"/>
  <c r="W30" i="6"/>
  <c r="X30" i="6"/>
  <c r="V146" i="6"/>
  <c r="Y137" i="6"/>
  <c r="Z137" i="6"/>
  <c r="U159" i="6"/>
  <c r="W51" i="6"/>
  <c r="X51" i="6"/>
  <c r="W95" i="6"/>
  <c r="X95" i="6"/>
  <c r="Y113" i="6"/>
  <c r="Z113" i="6"/>
  <c r="W40" i="6"/>
  <c r="X40" i="6"/>
  <c r="W125" i="6"/>
  <c r="X125" i="6"/>
  <c r="Y53" i="6"/>
  <c r="Z53" i="6"/>
  <c r="W43" i="6"/>
  <c r="W132" i="6"/>
  <c r="X132" i="6"/>
  <c r="W140" i="6"/>
  <c r="X140" i="6"/>
  <c r="Y154" i="6"/>
  <c r="Z154" i="6"/>
  <c r="Y72" i="6"/>
  <c r="Z72" i="6"/>
  <c r="W96" i="6"/>
  <c r="X96" i="6"/>
  <c r="W41" i="6"/>
  <c r="X41" i="6"/>
  <c r="W35" i="6"/>
  <c r="X35" i="6"/>
  <c r="W85" i="6"/>
  <c r="X85" i="6"/>
  <c r="Y52" i="6"/>
  <c r="Z52" i="6"/>
  <c r="W61" i="6"/>
  <c r="X61" i="6"/>
  <c r="V159" i="6"/>
  <c r="Y71" i="6"/>
  <c r="Z71" i="6"/>
  <c r="W105" i="6"/>
  <c r="X105" i="6"/>
  <c r="Y51" i="6"/>
  <c r="Z51" i="6"/>
  <c r="W60" i="6"/>
  <c r="X60" i="6"/>
  <c r="Y109" i="6"/>
  <c r="Y122" i="6"/>
  <c r="Z122" i="6"/>
  <c r="W57" i="6"/>
  <c r="X57" i="6"/>
  <c r="W70" i="6"/>
  <c r="X70" i="6"/>
  <c r="Y38" i="6"/>
  <c r="Z38" i="6"/>
  <c r="W157" i="6"/>
  <c r="X157" i="6"/>
  <c r="W111" i="6"/>
  <c r="X111" i="6"/>
  <c r="Y35" i="6"/>
  <c r="Z35" i="6"/>
  <c r="Y88" i="6"/>
  <c r="Z88" i="6"/>
  <c r="U146" i="6"/>
  <c r="W135" i="6"/>
  <c r="Y96" i="6"/>
  <c r="W116" i="6"/>
  <c r="X116" i="6"/>
  <c r="W102" i="6"/>
  <c r="X102" i="6"/>
  <c r="Y138" i="6"/>
  <c r="Z138" i="6"/>
  <c r="Y105" i="6"/>
  <c r="Z105" i="6"/>
  <c r="W104" i="6"/>
  <c r="X104" i="6"/>
  <c r="W147" i="6"/>
  <c r="Y131" i="6"/>
  <c r="Z131" i="6"/>
  <c r="Y144" i="6"/>
  <c r="Z144" i="6"/>
  <c r="Y60" i="6"/>
  <c r="Z60" i="6"/>
  <c r="Y148" i="6"/>
  <c r="W93" i="6"/>
  <c r="X93" i="6"/>
  <c r="Y158" i="6"/>
  <c r="Z158" i="6"/>
  <c r="W79" i="6"/>
  <c r="X79" i="6"/>
  <c r="Y34" i="6"/>
  <c r="Y152" i="6"/>
  <c r="Z152" i="6"/>
  <c r="Y134" i="6"/>
  <c r="U133" i="6"/>
  <c r="W78" i="6"/>
  <c r="X78" i="6"/>
  <c r="W128" i="6"/>
  <c r="W151" i="6"/>
  <c r="X151" i="6"/>
  <c r="Y82" i="6"/>
  <c r="W84" i="6"/>
  <c r="AJ42" i="8"/>
  <c r="Z30" i="10"/>
  <c r="AA43" i="10"/>
  <c r="AA82" i="10"/>
  <c r="AA160" i="9"/>
  <c r="AJ133" i="8"/>
  <c r="AJ55" i="8"/>
  <c r="AJ81" i="8"/>
  <c r="Z94" i="7"/>
  <c r="AA159" i="7"/>
  <c r="AA107" i="7"/>
  <c r="Z133" i="7"/>
  <c r="AA146" i="7"/>
  <c r="AA120" i="7"/>
  <c r="Y68" i="6"/>
  <c r="AA68" i="6"/>
  <c r="Z69" i="10"/>
  <c r="AA108" i="10"/>
  <c r="AA134" i="10"/>
  <c r="AA121" i="9"/>
  <c r="Z30" i="9"/>
  <c r="Z95" i="9"/>
  <c r="AA43" i="9"/>
  <c r="Z147" i="9"/>
  <c r="AA134" i="9"/>
  <c r="AA81" i="7"/>
  <c r="AA147" i="10"/>
  <c r="Z56" i="9"/>
  <c r="AA69" i="9"/>
  <c r="Z69" i="9"/>
  <c r="AC135" i="6"/>
  <c r="AC136" i="6"/>
  <c r="AA56" i="10"/>
  <c r="Z56" i="10"/>
  <c r="AJ135" i="6"/>
  <c r="AJ136" i="6"/>
  <c r="Y180" i="6"/>
  <c r="Z180" i="6"/>
  <c r="AE134" i="6"/>
  <c r="AK135" i="6"/>
  <c r="AK136" i="6"/>
  <c r="AM135" i="6"/>
  <c r="AM136" i="6"/>
  <c r="AI135" i="6"/>
  <c r="AI136" i="6"/>
  <c r="AF134" i="6"/>
  <c r="AH135" i="6"/>
  <c r="AH136" i="6"/>
  <c r="AF135" i="6"/>
  <c r="AF136" i="6"/>
  <c r="AD134" i="6"/>
  <c r="AG135" i="6"/>
  <c r="AG136" i="6"/>
  <c r="AE135" i="6"/>
  <c r="AE136" i="6"/>
  <c r="AN134" i="6"/>
  <c r="AL135" i="6"/>
  <c r="AL136" i="6"/>
  <c r="AI134" i="6"/>
  <c r="AN135" i="6"/>
  <c r="AN136" i="6"/>
  <c r="AJ134" i="6"/>
  <c r="AH134" i="6"/>
  <c r="AK134" i="6"/>
  <c r="AL134" i="6"/>
  <c r="AC134" i="6"/>
  <c r="AM134" i="6"/>
  <c r="AG134" i="6"/>
  <c r="AJ148" i="6"/>
  <c r="AJ149" i="6"/>
  <c r="AE148" i="6"/>
  <c r="AE149" i="6"/>
  <c r="AI147" i="6"/>
  <c r="AE147" i="6"/>
  <c r="AK148" i="6"/>
  <c r="AK149" i="6"/>
  <c r="AK147" i="6"/>
  <c r="AN148" i="6"/>
  <c r="AN149" i="6"/>
  <c r="AM148" i="6"/>
  <c r="AM149" i="6"/>
  <c r="AM147" i="6"/>
  <c r="AL147" i="6"/>
  <c r="AJ147" i="6"/>
  <c r="AI148" i="6"/>
  <c r="AI149" i="6"/>
  <c r="AG147" i="6"/>
  <c r="AF148" i="6"/>
  <c r="AF149" i="6"/>
  <c r="AF147" i="6"/>
  <c r="AD148" i="6"/>
  <c r="AD149" i="6"/>
  <c r="AC148" i="6"/>
  <c r="AC149" i="6"/>
  <c r="AC147" i="6"/>
  <c r="AN147" i="6"/>
  <c r="AD147" i="6"/>
  <c r="AH148" i="6"/>
  <c r="AH149" i="6"/>
  <c r="AH147" i="6"/>
  <c r="AG148" i="6"/>
  <c r="AG149" i="6"/>
  <c r="AL148" i="6"/>
  <c r="AL149" i="6"/>
  <c r="W176" i="6"/>
  <c r="X176" i="6"/>
  <c r="Y177" i="6"/>
  <c r="Z177" i="6"/>
  <c r="Y184" i="6"/>
  <c r="Z184" i="6"/>
  <c r="W178" i="6"/>
  <c r="X178" i="6"/>
  <c r="W183" i="6"/>
  <c r="X183" i="6"/>
  <c r="Y174" i="6"/>
  <c r="Z174" i="6"/>
  <c r="W182" i="6"/>
  <c r="X182" i="6"/>
  <c r="Y182" i="6"/>
  <c r="Z182" i="6"/>
  <c r="W196" i="6"/>
  <c r="X196" i="6"/>
  <c r="Y183" i="6"/>
  <c r="Z183" i="6"/>
  <c r="W195" i="6"/>
  <c r="X195" i="6"/>
  <c r="W180" i="6"/>
  <c r="X180" i="6"/>
  <c r="W175" i="6"/>
  <c r="X175" i="6"/>
  <c r="W188" i="6"/>
  <c r="X188" i="6"/>
  <c r="Y179" i="6"/>
  <c r="Z179" i="6"/>
  <c r="Y173" i="10"/>
  <c r="AA173" i="10"/>
  <c r="W181" i="6"/>
  <c r="X181" i="6"/>
  <c r="W184" i="6"/>
  <c r="X184" i="6"/>
  <c r="Y178" i="6"/>
  <c r="Z178" i="6"/>
  <c r="W168" i="6"/>
  <c r="X168" i="6"/>
  <c r="AK172" i="8"/>
  <c r="AI185" i="8"/>
  <c r="AJ185" i="8"/>
  <c r="W179" i="6"/>
  <c r="X179" i="6"/>
  <c r="Y176" i="6"/>
  <c r="Z176" i="6"/>
  <c r="Y181" i="6"/>
  <c r="Z181" i="6"/>
  <c r="W173" i="6"/>
  <c r="X173" i="6"/>
  <c r="W166" i="6"/>
  <c r="X166" i="6"/>
  <c r="U172" i="6"/>
  <c r="W185" i="7"/>
  <c r="X185" i="7"/>
  <c r="W174" i="6"/>
  <c r="X174" i="6"/>
  <c r="W177" i="6"/>
  <c r="X177" i="6"/>
  <c r="Y193" i="6"/>
  <c r="Z193" i="6"/>
  <c r="Y187" i="6"/>
  <c r="Z187" i="6"/>
  <c r="W173" i="10"/>
  <c r="X173" i="10"/>
  <c r="Y185" i="7"/>
  <c r="Z185" i="7"/>
  <c r="AI173" i="7"/>
  <c r="AG172" i="8"/>
  <c r="AH172" i="8"/>
  <c r="AA173" i="9"/>
  <c r="Z161" i="10"/>
  <c r="Y171" i="6"/>
  <c r="Z171" i="6"/>
  <c r="AG185" i="8"/>
  <c r="AH185" i="8"/>
  <c r="AK173" i="7"/>
  <c r="AD174" i="9"/>
  <c r="AN174" i="9"/>
  <c r="AF175" i="9"/>
  <c r="AF176" i="9"/>
  <c r="AL174" i="9"/>
  <c r="AG174" i="9"/>
  <c r="AM174" i="9"/>
  <c r="AA168" i="7"/>
  <c r="AA169" i="7"/>
  <c r="AA170" i="7"/>
  <c r="AA171" i="7"/>
  <c r="AE174" i="9"/>
  <c r="AF174" i="9"/>
  <c r="AC174" i="9"/>
  <c r="Y186" i="9"/>
  <c r="AA186" i="9"/>
  <c r="AK175" i="9"/>
  <c r="AK176" i="9"/>
  <c r="AN175" i="9"/>
  <c r="AN176" i="9"/>
  <c r="AJ174" i="9"/>
  <c r="AJ175" i="9"/>
  <c r="AJ176" i="9"/>
  <c r="AI174" i="9"/>
  <c r="AH174" i="9"/>
  <c r="AM175" i="9"/>
  <c r="AM176" i="9"/>
  <c r="AL175" i="9"/>
  <c r="AL176" i="9"/>
  <c r="AG175" i="9"/>
  <c r="AG176" i="9"/>
  <c r="AI175" i="9"/>
  <c r="AI176" i="9"/>
  <c r="AE175" i="9"/>
  <c r="AE176" i="9"/>
  <c r="AD175" i="9"/>
  <c r="AD176" i="9"/>
  <c r="AC175" i="9"/>
  <c r="AC176" i="9"/>
  <c r="AK174" i="9"/>
  <c r="V172" i="6"/>
  <c r="Y175" i="6"/>
  <c r="Z175" i="6"/>
  <c r="AM173" i="7"/>
  <c r="AA160" i="10"/>
  <c r="V185" i="6"/>
  <c r="AM174" i="7"/>
  <c r="AM175" i="7"/>
  <c r="AF173" i="7"/>
  <c r="AH174" i="7"/>
  <c r="AH175" i="7"/>
  <c r="AJ173" i="7"/>
  <c r="AI174" i="7"/>
  <c r="AI175" i="7"/>
  <c r="AC173" i="7"/>
  <c r="AC160" i="6" a="1"/>
  <c r="AD161" i="6"/>
  <c r="AD162" i="6"/>
  <c r="AE174" i="7"/>
  <c r="AE175" i="7"/>
  <c r="AH173" i="7"/>
  <c r="AG173" i="7"/>
  <c r="AJ174" i="7"/>
  <c r="AJ175" i="7"/>
  <c r="AE173" i="7"/>
  <c r="AL173" i="7"/>
  <c r="AL174" i="7"/>
  <c r="AL175" i="7"/>
  <c r="AG174" i="7"/>
  <c r="AG175" i="7"/>
  <c r="AC174" i="7"/>
  <c r="AC175" i="7"/>
  <c r="AN173" i="7"/>
  <c r="AK174" i="7"/>
  <c r="AK175" i="7"/>
  <c r="AN174" i="7"/>
  <c r="AN175" i="7"/>
  <c r="AF174" i="7"/>
  <c r="AF175" i="7"/>
  <c r="AD174" i="7"/>
  <c r="AD175" i="7"/>
  <c r="Y173" i="6"/>
  <c r="Z173" i="6"/>
  <c r="U185" i="6"/>
  <c r="AA174" i="9"/>
  <c r="AA175" i="9"/>
  <c r="AA176" i="9"/>
  <c r="AA177" i="9"/>
  <c r="AA178" i="9"/>
  <c r="AA179" i="9"/>
  <c r="AA180" i="9"/>
  <c r="AA181" i="9"/>
  <c r="AA182" i="9"/>
  <c r="AA183" i="9"/>
  <c r="AA184" i="9"/>
  <c r="AA185" i="9"/>
  <c r="Z174" i="9"/>
  <c r="AL149" i="10"/>
  <c r="AL150" i="10"/>
  <c r="AI148" i="10"/>
  <c r="AG148" i="10"/>
  <c r="AM149" i="10"/>
  <c r="AM150" i="10"/>
  <c r="AD148" i="10"/>
  <c r="AK149" i="10"/>
  <c r="AK150" i="10"/>
  <c r="AH149" i="10"/>
  <c r="AH150" i="10"/>
  <c r="AE149" i="10"/>
  <c r="AE150" i="10"/>
  <c r="AC149" i="10"/>
  <c r="AC150" i="10"/>
  <c r="AL148" i="10"/>
  <c r="AM148" i="10"/>
  <c r="AJ149" i="10"/>
  <c r="AJ150" i="10"/>
  <c r="AI149" i="10"/>
  <c r="AI150" i="10"/>
  <c r="AH148" i="10"/>
  <c r="AC148" i="10"/>
  <c r="AD149" i="10"/>
  <c r="AD150" i="10"/>
  <c r="AJ148" i="10"/>
  <c r="AK148" i="10"/>
  <c r="AF149" i="10"/>
  <c r="AF150" i="10"/>
  <c r="AG149" i="10"/>
  <c r="AG150" i="10"/>
  <c r="AN149" i="10"/>
  <c r="AN150" i="10"/>
  <c r="AF148" i="10"/>
  <c r="AE148" i="10"/>
  <c r="AN148" i="10"/>
  <c r="AL162" i="9"/>
  <c r="AL163" i="9"/>
  <c r="AC161" i="9"/>
  <c r="AD161" i="9"/>
  <c r="AN161" i="9"/>
  <c r="AC162" i="9"/>
  <c r="AC163" i="9"/>
  <c r="AK161" i="9"/>
  <c r="AE162" i="9"/>
  <c r="AE163" i="9"/>
  <c r="AL161" i="9"/>
  <c r="AJ162" i="9"/>
  <c r="AJ163" i="9"/>
  <c r="AK162" i="9"/>
  <c r="AK163" i="9"/>
  <c r="AG162" i="9"/>
  <c r="AG163" i="9"/>
  <c r="AM162" i="9"/>
  <c r="AM163" i="9"/>
  <c r="AH162" i="9"/>
  <c r="AH163" i="9"/>
  <c r="AJ161" i="9"/>
  <c r="AF162" i="9"/>
  <c r="AF163" i="9"/>
  <c r="AN162" i="9"/>
  <c r="AN163" i="9"/>
  <c r="AE161" i="9"/>
  <c r="AM161" i="9"/>
  <c r="AI161" i="9"/>
  <c r="AH161" i="9"/>
  <c r="AI162" i="9"/>
  <c r="AI163" i="9"/>
  <c r="AF161" i="9"/>
  <c r="AG161" i="9"/>
  <c r="AD162" i="9"/>
  <c r="AD163" i="9"/>
  <c r="X148" i="10"/>
  <c r="W160" i="10"/>
  <c r="X160" i="10"/>
  <c r="AC173" i="6" a="1"/>
  <c r="AJ161" i="7"/>
  <c r="AJ162" i="7"/>
  <c r="AL160" i="7"/>
  <c r="AM161" i="7"/>
  <c r="AM162" i="7"/>
  <c r="AI160" i="7"/>
  <c r="AL161" i="7"/>
  <c r="AL162" i="7"/>
  <c r="AH160" i="7"/>
  <c r="AK161" i="7"/>
  <c r="AK162" i="7"/>
  <c r="AG160" i="7"/>
  <c r="AE161" i="7"/>
  <c r="AE162" i="7"/>
  <c r="AC161" i="7"/>
  <c r="AC162" i="7"/>
  <c r="AH161" i="7"/>
  <c r="AH162" i="7"/>
  <c r="AD160" i="7"/>
  <c r="AD161" i="7"/>
  <c r="AD162" i="7"/>
  <c r="AK160" i="7"/>
  <c r="AI161" i="7"/>
  <c r="AI162" i="7"/>
  <c r="AG161" i="7"/>
  <c r="AG162" i="7"/>
  <c r="AF160" i="7"/>
  <c r="AN160" i="7"/>
  <c r="AJ160" i="7"/>
  <c r="AF161" i="7"/>
  <c r="AF162" i="7"/>
  <c r="AE160" i="7"/>
  <c r="AN161" i="7"/>
  <c r="AN162" i="7"/>
  <c r="AC160" i="7"/>
  <c r="AM160" i="7"/>
  <c r="AG162" i="10"/>
  <c r="AG163" i="10"/>
  <c r="AD161" i="10"/>
  <c r="AH162" i="10"/>
  <c r="AH163" i="10"/>
  <c r="AL161" i="10"/>
  <c r="AI162" i="10"/>
  <c r="AI163" i="10"/>
  <c r="AK162" i="10"/>
  <c r="AK163" i="10"/>
  <c r="AF162" i="10"/>
  <c r="AF163" i="10"/>
  <c r="AI161" i="10"/>
  <c r="AN162" i="10"/>
  <c r="AN163" i="10"/>
  <c r="AH161" i="10"/>
  <c r="AE162" i="10"/>
  <c r="AE163" i="10"/>
  <c r="AD162" i="10"/>
  <c r="AD163" i="10"/>
  <c r="AM162" i="10"/>
  <c r="AM163" i="10"/>
  <c r="AC161" i="10"/>
  <c r="AL162" i="10"/>
  <c r="AL163" i="10"/>
  <c r="AK161" i="10"/>
  <c r="AF161" i="10"/>
  <c r="AE161" i="10"/>
  <c r="AN161" i="10"/>
  <c r="AG161" i="10"/>
  <c r="AM161" i="10"/>
  <c r="AJ162" i="10"/>
  <c r="AJ163" i="10"/>
  <c r="AC162" i="10"/>
  <c r="AC163" i="10"/>
  <c r="AJ161" i="10"/>
  <c r="AT161" i="8"/>
  <c r="AT162" i="8"/>
  <c r="AU161" i="8"/>
  <c r="AU162" i="8"/>
  <c r="AS161" i="8"/>
  <c r="AS162" i="8"/>
  <c r="AM161" i="8"/>
  <c r="AM162" i="8"/>
  <c r="AW160" i="8"/>
  <c r="AR160" i="8"/>
  <c r="AQ160" i="8"/>
  <c r="AO160" i="8"/>
  <c r="AP161" i="8"/>
  <c r="AP162" i="8"/>
  <c r="AP160" i="8"/>
  <c r="AX161" i="8"/>
  <c r="AX162" i="8"/>
  <c r="AX160" i="8"/>
  <c r="AN161" i="8"/>
  <c r="AN162" i="8"/>
  <c r="AM160" i="8"/>
  <c r="AV161" i="8"/>
  <c r="AV162" i="8"/>
  <c r="AU160" i="8"/>
  <c r="AS160" i="8"/>
  <c r="AQ161" i="8"/>
  <c r="AQ162" i="8"/>
  <c r="AO161" i="8"/>
  <c r="AO162" i="8"/>
  <c r="AN160" i="8"/>
  <c r="AW161" i="8"/>
  <c r="AW162" i="8"/>
  <c r="AV160" i="8"/>
  <c r="AT160" i="8"/>
  <c r="AR161" i="8"/>
  <c r="AR162" i="8"/>
  <c r="AS174" i="8"/>
  <c r="AS175" i="8"/>
  <c r="AN174" i="8"/>
  <c r="AN175" i="8"/>
  <c r="AU173" i="8"/>
  <c r="AO173" i="8"/>
  <c r="AV174" i="8"/>
  <c r="AV175" i="8"/>
  <c r="AQ174" i="8"/>
  <c r="AQ175" i="8"/>
  <c r="AW173" i="8"/>
  <c r="AS173" i="8"/>
  <c r="AP174" i="8"/>
  <c r="AP175" i="8"/>
  <c r="AP173" i="8"/>
  <c r="AO174" i="8"/>
  <c r="AO175" i="8"/>
  <c r="AN173" i="8"/>
  <c r="AX173" i="8"/>
  <c r="AW174" i="8"/>
  <c r="AW175" i="8"/>
  <c r="AV173" i="8"/>
  <c r="AQ173" i="8"/>
  <c r="AT174" i="8"/>
  <c r="AT175" i="8"/>
  <c r="AR174" i="8"/>
  <c r="AR175" i="8"/>
  <c r="AU174" i="8"/>
  <c r="AU175" i="8"/>
  <c r="AM174" i="8"/>
  <c r="AM175" i="8"/>
  <c r="AT173" i="8"/>
  <c r="AR173" i="8"/>
  <c r="AM173" i="8"/>
  <c r="AX174" i="8"/>
  <c r="AX175" i="8"/>
  <c r="W186" i="9"/>
  <c r="X186" i="9"/>
  <c r="W173" i="9"/>
  <c r="X173" i="9"/>
  <c r="X161" i="9"/>
  <c r="Z168" i="7"/>
  <c r="Y172" i="7"/>
  <c r="Y164" i="6"/>
  <c r="Z164" i="6"/>
  <c r="Z175" i="9"/>
  <c r="AA173" i="7"/>
  <c r="AA174" i="7"/>
  <c r="AA175" i="7"/>
  <c r="AA176" i="7"/>
  <c r="AA177" i="7"/>
  <c r="AA178" i="7"/>
  <c r="AA179" i="7"/>
  <c r="AA180" i="7"/>
  <c r="AA181" i="7"/>
  <c r="AA182" i="7"/>
  <c r="AA183" i="7"/>
  <c r="AA184" i="7"/>
  <c r="Z173" i="7"/>
  <c r="AJ173" i="8"/>
  <c r="AK173" i="8"/>
  <c r="AK174" i="8"/>
  <c r="AK175" i="8"/>
  <c r="AK176" i="8"/>
  <c r="AK177" i="8"/>
  <c r="AK178" i="8"/>
  <c r="AK179" i="8"/>
  <c r="AK180" i="8"/>
  <c r="AK181" i="8"/>
  <c r="AK182" i="8"/>
  <c r="AK183" i="8"/>
  <c r="AK184" i="8"/>
  <c r="AA162" i="10"/>
  <c r="AA163" i="10"/>
  <c r="AA164" i="10"/>
  <c r="AA165" i="10"/>
  <c r="AA166" i="10"/>
  <c r="AA56" i="6"/>
  <c r="AA57" i="6"/>
  <c r="AA58" i="6"/>
  <c r="AA59" i="6"/>
  <c r="AA60" i="6"/>
  <c r="AA61" i="6"/>
  <c r="AA62" i="6"/>
  <c r="AA63" i="6"/>
  <c r="AA64" i="6"/>
  <c r="AA65" i="6"/>
  <c r="AA66" i="6"/>
  <c r="AA67" i="6"/>
  <c r="AA31" i="6"/>
  <c r="AA32" i="6"/>
  <c r="AA33" i="6"/>
  <c r="AA34" i="6"/>
  <c r="AA35" i="6"/>
  <c r="AA36" i="6"/>
  <c r="AA37" i="6"/>
  <c r="AA38" i="6"/>
  <c r="AA39" i="6"/>
  <c r="AA40" i="6"/>
  <c r="AA41" i="6"/>
  <c r="AA43" i="6"/>
  <c r="AA44" i="6"/>
  <c r="AA45" i="6"/>
  <c r="AA46" i="6"/>
  <c r="AA47" i="6"/>
  <c r="AA48" i="6"/>
  <c r="AA49" i="6"/>
  <c r="AA50" i="6"/>
  <c r="AA51" i="6"/>
  <c r="AA52" i="6"/>
  <c r="AA53" i="6"/>
  <c r="AA54" i="6"/>
  <c r="Z121" i="6"/>
  <c r="AA70" i="6"/>
  <c r="AA71" i="6"/>
  <c r="AA72" i="6"/>
  <c r="AA73" i="6"/>
  <c r="AA74" i="6"/>
  <c r="AA75" i="6"/>
  <c r="AA76" i="6"/>
  <c r="AA77" i="6"/>
  <c r="AA78" i="6"/>
  <c r="AA79" i="6"/>
  <c r="AA80" i="6"/>
  <c r="AA161" i="6"/>
  <c r="AA162" i="6"/>
  <c r="AA163" i="6"/>
  <c r="Z30" i="6"/>
  <c r="AA95" i="6"/>
  <c r="AA96" i="6"/>
  <c r="AA97" i="6"/>
  <c r="AA98" i="6"/>
  <c r="AA99" i="6"/>
  <c r="AA100" i="6"/>
  <c r="AA101" i="6"/>
  <c r="AA102" i="6"/>
  <c r="AA103" i="6"/>
  <c r="AA104" i="6"/>
  <c r="AA105" i="6"/>
  <c r="AA106" i="6"/>
  <c r="AA17" i="6"/>
  <c r="AA18" i="6"/>
  <c r="AA19" i="6"/>
  <c r="AA20" i="6"/>
  <c r="AA21" i="6"/>
  <c r="AA22" i="6"/>
  <c r="AA23" i="6"/>
  <c r="AA24" i="6"/>
  <c r="AA25" i="6"/>
  <c r="AA26" i="6"/>
  <c r="AA27" i="6"/>
  <c r="AA28" i="6"/>
  <c r="Y29" i="6"/>
  <c r="AA29" i="6"/>
  <c r="Z160" i="6"/>
  <c r="Z108" i="6"/>
  <c r="AA108" i="6"/>
  <c r="AA109" i="6"/>
  <c r="AA110" i="6"/>
  <c r="AA111" i="6"/>
  <c r="AA112" i="6"/>
  <c r="AA113" i="6"/>
  <c r="AA114" i="6"/>
  <c r="AA115" i="6"/>
  <c r="AA116" i="6"/>
  <c r="AA117" i="6"/>
  <c r="AA118" i="6"/>
  <c r="AA119" i="6"/>
  <c r="AA147" i="6"/>
  <c r="AA148" i="6"/>
  <c r="AA149" i="6"/>
  <c r="AA150" i="6"/>
  <c r="AA151" i="6"/>
  <c r="AA152" i="6"/>
  <c r="AA153" i="6"/>
  <c r="AA154" i="6"/>
  <c r="AA155" i="6"/>
  <c r="AA156" i="6"/>
  <c r="AA157" i="6"/>
  <c r="AA158" i="6"/>
  <c r="Z147" i="6"/>
  <c r="AA55" i="7"/>
  <c r="Z55" i="7"/>
  <c r="Z69" i="6"/>
  <c r="Y81" i="6"/>
  <c r="AA81" i="6"/>
  <c r="W29" i="6"/>
  <c r="X29" i="6"/>
  <c r="W42" i="6"/>
  <c r="X42" i="6"/>
  <c r="Y55" i="6"/>
  <c r="AA122" i="6"/>
  <c r="AA123" i="6"/>
  <c r="AA124" i="6"/>
  <c r="AA125" i="6"/>
  <c r="AA126" i="6"/>
  <c r="AA127" i="6"/>
  <c r="AA128" i="6"/>
  <c r="AA129" i="6"/>
  <c r="AA130" i="6"/>
  <c r="AA131" i="6"/>
  <c r="AA132" i="6"/>
  <c r="X43" i="6"/>
  <c r="W55" i="6"/>
  <c r="X55" i="6"/>
  <c r="AA29" i="7"/>
  <c r="Z29" i="7"/>
  <c r="Z34" i="6"/>
  <c r="Y42" i="6"/>
  <c r="Z148" i="6"/>
  <c r="Y159" i="6"/>
  <c r="X135" i="6"/>
  <c r="W146" i="6"/>
  <c r="X146" i="6"/>
  <c r="Z109" i="6"/>
  <c r="Y120" i="6"/>
  <c r="Z96" i="6"/>
  <c r="Y107" i="6"/>
  <c r="Y146" i="6"/>
  <c r="AA134" i="6"/>
  <c r="AA135" i="6"/>
  <c r="AA136" i="6"/>
  <c r="AA137" i="6"/>
  <c r="AA138" i="6"/>
  <c r="AA139" i="6"/>
  <c r="AA140" i="6"/>
  <c r="AA141" i="6"/>
  <c r="AA142" i="6"/>
  <c r="AA143" i="6"/>
  <c r="AA144" i="6"/>
  <c r="AA145" i="6"/>
  <c r="Z134" i="6"/>
  <c r="X128" i="6"/>
  <c r="W133" i="6"/>
  <c r="X133" i="6"/>
  <c r="W81" i="6"/>
  <c r="X81" i="6"/>
  <c r="X84" i="6"/>
  <c r="W94" i="6"/>
  <c r="X94" i="6"/>
  <c r="X147" i="6"/>
  <c r="W159" i="6"/>
  <c r="X159" i="6"/>
  <c r="Z82" i="6"/>
  <c r="Y94" i="6"/>
  <c r="AA82" i="6"/>
  <c r="AA83" i="6"/>
  <c r="AA84" i="6"/>
  <c r="AA85" i="6"/>
  <c r="AA86" i="6"/>
  <c r="AA87" i="6"/>
  <c r="AA88" i="6"/>
  <c r="AA89" i="6"/>
  <c r="AA90" i="6"/>
  <c r="AA91" i="6"/>
  <c r="AA92" i="6"/>
  <c r="AA93" i="6"/>
  <c r="Y133" i="6"/>
  <c r="W107" i="6"/>
  <c r="X107" i="6"/>
  <c r="W120" i="6"/>
  <c r="X120" i="6"/>
  <c r="Z68" i="6"/>
  <c r="W172" i="6"/>
  <c r="X172" i="6"/>
  <c r="Z173" i="10"/>
  <c r="AA185" i="7"/>
  <c r="AK185" i="8"/>
  <c r="AA173" i="6"/>
  <c r="AA174" i="6"/>
  <c r="AA175" i="6"/>
  <c r="AA176" i="6"/>
  <c r="AA177" i="6"/>
  <c r="AA178" i="6"/>
  <c r="AA179" i="6"/>
  <c r="AA180" i="6"/>
  <c r="AA181" i="6"/>
  <c r="AA182" i="6"/>
  <c r="AA183" i="6"/>
  <c r="AA184" i="6"/>
  <c r="AN160" i="6"/>
  <c r="W185" i="6"/>
  <c r="X185" i="6"/>
  <c r="Z186" i="9"/>
  <c r="AF160" i="6"/>
  <c r="Y185" i="6"/>
  <c r="AA185" i="6"/>
  <c r="Y172" i="6"/>
  <c r="Z172" i="6"/>
  <c r="AH160" i="6"/>
  <c r="AE161" i="6"/>
  <c r="AE162" i="6"/>
  <c r="AA164" i="6"/>
  <c r="AA165" i="6"/>
  <c r="AA166" i="6"/>
  <c r="AA167" i="6"/>
  <c r="AA168" i="6"/>
  <c r="AA169" i="6"/>
  <c r="AA170" i="6"/>
  <c r="AA171" i="6"/>
  <c r="AJ161" i="6"/>
  <c r="AJ162" i="6"/>
  <c r="AM161" i="6"/>
  <c r="AM162" i="6"/>
  <c r="AH161" i="6"/>
  <c r="AH162" i="6"/>
  <c r="AK160" i="6"/>
  <c r="AE160" i="6"/>
  <c r="AK161" i="6"/>
  <c r="AK162" i="6"/>
  <c r="AF161" i="6"/>
  <c r="AF162" i="6"/>
  <c r="AD160" i="6"/>
  <c r="AC160" i="6"/>
  <c r="AM160" i="6"/>
  <c r="AL161" i="6"/>
  <c r="AL162" i="6"/>
  <c r="AC161" i="6"/>
  <c r="AC162" i="6"/>
  <c r="AJ160" i="6"/>
  <c r="AG161" i="6"/>
  <c r="AG162" i="6"/>
  <c r="AG160" i="6"/>
  <c r="AI161" i="6"/>
  <c r="AI162" i="6"/>
  <c r="AI160" i="6"/>
  <c r="AN161" i="6"/>
  <c r="AN162" i="6"/>
  <c r="AL160" i="6"/>
  <c r="AH174" i="6"/>
  <c r="AH175" i="6"/>
  <c r="AF173" i="6"/>
  <c r="AL174" i="6"/>
  <c r="AL175" i="6"/>
  <c r="AG174" i="6"/>
  <c r="AG175" i="6"/>
  <c r="AN173" i="6"/>
  <c r="AI173" i="6"/>
  <c r="AN174" i="6"/>
  <c r="AN175" i="6"/>
  <c r="AJ174" i="6"/>
  <c r="AJ175" i="6"/>
  <c r="AE174" i="6"/>
  <c r="AE175" i="6"/>
  <c r="AD173" i="6"/>
  <c r="AG173" i="6"/>
  <c r="AM174" i="6"/>
  <c r="AM175" i="6"/>
  <c r="AL173" i="6"/>
  <c r="AC174" i="6"/>
  <c r="AC175" i="6"/>
  <c r="AJ173" i="6"/>
  <c r="AE173" i="6"/>
  <c r="AK174" i="6"/>
  <c r="AK175" i="6"/>
  <c r="AF174" i="6"/>
  <c r="AF175" i="6"/>
  <c r="AM173" i="6"/>
  <c r="AH173" i="6"/>
  <c r="AC173" i="6"/>
  <c r="AI174" i="6"/>
  <c r="AI175" i="6"/>
  <c r="AD174" i="6"/>
  <c r="AD175" i="6"/>
  <c r="AK173" i="6"/>
  <c r="AA167" i="10"/>
  <c r="AA168" i="10"/>
  <c r="AA169" i="10"/>
  <c r="AA170" i="10"/>
  <c r="AA171" i="10"/>
  <c r="AA172" i="10"/>
  <c r="Z172" i="7"/>
  <c r="AA172" i="7"/>
  <c r="Z29" i="6"/>
  <c r="Z81" i="6"/>
  <c r="AA55" i="6"/>
  <c r="Z55" i="6"/>
  <c r="AA94" i="6"/>
  <c r="Z94" i="6"/>
  <c r="Z107" i="6"/>
  <c r="AA107" i="6"/>
  <c r="Z159" i="6"/>
  <c r="AA159" i="6"/>
  <c r="Z120" i="6"/>
  <c r="AA120" i="6"/>
  <c r="Z133" i="6"/>
  <c r="AA133" i="6"/>
  <c r="Z146" i="6"/>
  <c r="AA146" i="6"/>
  <c r="Z42" i="6"/>
  <c r="AA42" i="6"/>
  <c r="AA172" i="6"/>
  <c r="Z185" i="6"/>
  <c r="AC124" i="10"/>
  <c r="AF188" i="8"/>
  <c r="AI201" i="8"/>
  <c r="AJ201" i="8"/>
  <c r="Y201" i="7"/>
  <c r="Z201" i="7"/>
  <c r="AI188" i="8"/>
  <c r="J188" i="6"/>
  <c r="V188" i="6"/>
  <c r="Y201" i="6"/>
  <c r="Z201" i="6"/>
  <c r="Y188" i="6"/>
  <c r="V176" i="10"/>
  <c r="Y189" i="10"/>
  <c r="Z189" i="10"/>
  <c r="V189" i="9"/>
  <c r="Y202" i="9"/>
  <c r="Z202" i="9"/>
  <c r="AJ188" i="8"/>
  <c r="Y188" i="7"/>
  <c r="Y176" i="10"/>
  <c r="Z188" i="7"/>
  <c r="Y189" i="9"/>
  <c r="Z188" i="6"/>
  <c r="Z176" i="10"/>
  <c r="Z189" i="9"/>
  <c r="Q190" i="6"/>
  <c r="J189" i="6"/>
  <c r="I189" i="6"/>
  <c r="K191" i="6"/>
  <c r="L191" i="6"/>
  <c r="R191" i="6"/>
  <c r="Q191" i="6"/>
  <c r="C190" i="6"/>
  <c r="O191" i="6"/>
  <c r="G189" i="6"/>
  <c r="H189" i="6"/>
  <c r="H190" i="6"/>
  <c r="G190" i="6"/>
  <c r="S191" i="6"/>
  <c r="T191" i="6"/>
  <c r="M191" i="6"/>
  <c r="N191" i="6"/>
  <c r="J191" i="6"/>
  <c r="I191" i="6"/>
  <c r="P191" i="6"/>
  <c r="C191" i="6"/>
  <c r="D191" i="6"/>
  <c r="D190" i="6"/>
  <c r="V178" i="10"/>
  <c r="U178" i="10"/>
  <c r="V191" i="9"/>
  <c r="U191" i="9"/>
  <c r="AF190" i="8"/>
  <c r="AE190" i="8"/>
  <c r="AD190" i="8"/>
  <c r="Y178" i="10"/>
  <c r="Z178" i="10"/>
  <c r="Y191" i="10"/>
  <c r="Z191" i="10"/>
  <c r="W178" i="10"/>
  <c r="X178" i="10"/>
  <c r="W191" i="10"/>
  <c r="X191" i="10"/>
  <c r="AG190" i="8"/>
  <c r="AH190" i="8"/>
  <c r="AG203" i="8"/>
  <c r="AH203" i="8"/>
  <c r="AI190" i="8"/>
  <c r="AJ190" i="8"/>
  <c r="AI203" i="8"/>
  <c r="AJ203" i="8"/>
  <c r="W191" i="9"/>
  <c r="X191" i="9"/>
  <c r="W204" i="9"/>
  <c r="X204" i="9"/>
  <c r="Y191" i="9"/>
  <c r="Z191" i="9"/>
  <c r="Y204" i="9"/>
  <c r="Z204" i="9"/>
  <c r="I192" i="6"/>
  <c r="J192" i="6"/>
  <c r="E190" i="6"/>
  <c r="U190" i="6"/>
  <c r="F190" i="6"/>
  <c r="V190" i="6"/>
  <c r="V190" i="7"/>
  <c r="E191" i="6"/>
  <c r="F191" i="6"/>
  <c r="AD191" i="8"/>
  <c r="AF191" i="8"/>
  <c r="AI204" i="8"/>
  <c r="AJ204" i="8"/>
  <c r="AE191" i="8"/>
  <c r="AG204" i="8"/>
  <c r="AH204" i="8"/>
  <c r="G191" i="6"/>
  <c r="W204" i="7"/>
  <c r="X204" i="7"/>
  <c r="U192" i="9"/>
  <c r="W205" i="9"/>
  <c r="X205" i="9"/>
  <c r="U179" i="10"/>
  <c r="W192" i="10"/>
  <c r="X192" i="10"/>
  <c r="H191" i="6"/>
  <c r="V191" i="7"/>
  <c r="Y204" i="7"/>
  <c r="Z204" i="7"/>
  <c r="V192" i="9"/>
  <c r="Y205" i="9"/>
  <c r="Z205" i="9"/>
  <c r="V179" i="10"/>
  <c r="Y192" i="10"/>
  <c r="Z192" i="10"/>
  <c r="Y190" i="7"/>
  <c r="Z190" i="7"/>
  <c r="Y203" i="7"/>
  <c r="Z203" i="7"/>
  <c r="W190" i="7"/>
  <c r="X190" i="7"/>
  <c r="W203" i="7"/>
  <c r="X203" i="7"/>
  <c r="Y190" i="6"/>
  <c r="Z190" i="6"/>
  <c r="Y203" i="6"/>
  <c r="Z203" i="6"/>
  <c r="W190" i="6"/>
  <c r="X190" i="6"/>
  <c r="W203" i="6"/>
  <c r="X203" i="6"/>
  <c r="V191" i="6"/>
  <c r="U191" i="6"/>
  <c r="Y191" i="7"/>
  <c r="AI191" i="8"/>
  <c r="Y179" i="10"/>
  <c r="W192" i="9"/>
  <c r="X192" i="9"/>
  <c r="W179" i="10"/>
  <c r="X179" i="10"/>
  <c r="Y192" i="9"/>
  <c r="AG191" i="8"/>
  <c r="AH191" i="8"/>
  <c r="W191" i="7"/>
  <c r="X191" i="7"/>
  <c r="Y191" i="6"/>
  <c r="Z191" i="6"/>
  <c r="Y204" i="6"/>
  <c r="Z204" i="6"/>
  <c r="W191" i="6"/>
  <c r="X191" i="6"/>
  <c r="W204" i="6"/>
  <c r="X204" i="6"/>
  <c r="AJ191" i="8"/>
  <c r="Z192" i="9"/>
  <c r="Z191" i="7"/>
  <c r="Z179" i="10"/>
  <c r="V189" i="7"/>
  <c r="Y202" i="7"/>
  <c r="Z202" i="7"/>
  <c r="AF189" i="8"/>
  <c r="AI202" i="8"/>
  <c r="AJ202" i="8"/>
  <c r="U177" i="10"/>
  <c r="W190" i="10"/>
  <c r="X190" i="10"/>
  <c r="V190" i="9"/>
  <c r="Y203" i="9"/>
  <c r="Z203" i="9"/>
  <c r="Y189" i="7"/>
  <c r="W202" i="7"/>
  <c r="X202" i="7"/>
  <c r="U190" i="9"/>
  <c r="W203" i="9"/>
  <c r="X203" i="9"/>
  <c r="V177" i="10"/>
  <c r="Y190" i="10"/>
  <c r="Z190" i="10"/>
  <c r="F189" i="6"/>
  <c r="V189" i="6"/>
  <c r="Y189" i="6"/>
  <c r="Z189" i="6"/>
  <c r="Y202" i="6"/>
  <c r="Y177" i="10"/>
  <c r="Y190" i="9"/>
  <c r="W177" i="10"/>
  <c r="X177" i="10"/>
  <c r="Z189" i="7"/>
  <c r="W189" i="7"/>
  <c r="X189" i="7"/>
  <c r="W190" i="9"/>
  <c r="X190" i="9"/>
  <c r="AD189" i="8"/>
  <c r="AE189" i="8"/>
  <c r="AG202" i="8"/>
  <c r="AH202" i="8"/>
  <c r="E189" i="6"/>
  <c r="U189" i="6"/>
  <c r="W202" i="6"/>
  <c r="X202" i="6"/>
  <c r="AI189" i="8"/>
  <c r="Z202" i="6"/>
  <c r="W189" i="6"/>
  <c r="X189" i="6"/>
  <c r="Z190" i="9"/>
  <c r="AG189" i="8"/>
  <c r="AH189" i="8"/>
  <c r="Z177" i="10"/>
  <c r="AJ189" i="8"/>
  <c r="W205" i="7"/>
  <c r="X205" i="7"/>
  <c r="E192" i="6"/>
  <c r="U192" i="6"/>
  <c r="W205" i="6"/>
  <c r="X205" i="6"/>
  <c r="V180" i="10"/>
  <c r="Y193" i="10"/>
  <c r="Z193" i="10"/>
  <c r="U193" i="9"/>
  <c r="W206" i="9"/>
  <c r="X206" i="9"/>
  <c r="AF192" i="8"/>
  <c r="AI205" i="8"/>
  <c r="AJ205" i="8"/>
  <c r="V193" i="9"/>
  <c r="Y206" i="9"/>
  <c r="Z206" i="9"/>
  <c r="AE192" i="8"/>
  <c r="AG205" i="8"/>
  <c r="AH205" i="8"/>
  <c r="U180" i="10"/>
  <c r="W193" i="10"/>
  <c r="X193" i="10"/>
  <c r="AD192" i="8"/>
  <c r="V192" i="7"/>
  <c r="Y205" i="7"/>
  <c r="Z205" i="7"/>
  <c r="F192" i="6"/>
  <c r="V192" i="6"/>
  <c r="Y192" i="6"/>
  <c r="Z192" i="6"/>
  <c r="Y205" i="6"/>
  <c r="W180" i="10"/>
  <c r="X180" i="10"/>
  <c r="W193" i="9"/>
  <c r="X193" i="9"/>
  <c r="AI192" i="8"/>
  <c r="Y180" i="10"/>
  <c r="Y193" i="9"/>
  <c r="W192" i="6"/>
  <c r="X192" i="6"/>
  <c r="AG192" i="8"/>
  <c r="AH192" i="8"/>
  <c r="Y192" i="7"/>
  <c r="W192" i="7"/>
  <c r="X192" i="7"/>
  <c r="Z205" i="6"/>
  <c r="Z180" i="10"/>
  <c r="AJ192" i="8"/>
  <c r="Z192" i="7"/>
  <c r="Z193" i="9"/>
  <c r="V194" i="7"/>
  <c r="T194" i="6"/>
  <c r="V194" i="6"/>
  <c r="V182" i="10"/>
  <c r="Y195" i="10"/>
  <c r="Z195" i="10"/>
  <c r="AE194" i="8"/>
  <c r="AG207" i="8"/>
  <c r="AH207" i="8"/>
  <c r="U182" i="10"/>
  <c r="W195" i="10"/>
  <c r="X195" i="10"/>
  <c r="U195" i="9"/>
  <c r="W208" i="9"/>
  <c r="X208" i="9"/>
  <c r="AD194" i="8"/>
  <c r="W207" i="7"/>
  <c r="X207" i="7"/>
  <c r="S194" i="6"/>
  <c r="U194" i="6"/>
  <c r="V195" i="9"/>
  <c r="Y208" i="9"/>
  <c r="Z208" i="9"/>
  <c r="AF194" i="8"/>
  <c r="AI207" i="8"/>
  <c r="AJ207" i="8"/>
  <c r="D195" i="6"/>
  <c r="V195" i="6"/>
  <c r="Y208" i="6"/>
  <c r="Z208" i="6"/>
  <c r="V195" i="7"/>
  <c r="Y208" i="7"/>
  <c r="Z208" i="7"/>
  <c r="Y194" i="7"/>
  <c r="Z194" i="7"/>
  <c r="Y207" i="7"/>
  <c r="Z207" i="7"/>
  <c r="Y194" i="6"/>
  <c r="Z194" i="6"/>
  <c r="Y207" i="6"/>
  <c r="W194" i="6"/>
  <c r="X194" i="6"/>
  <c r="W207" i="6"/>
  <c r="X207" i="6"/>
  <c r="W182" i="10"/>
  <c r="X182" i="10"/>
  <c r="W194" i="7"/>
  <c r="X194" i="7"/>
  <c r="AG194" i="8"/>
  <c r="AH194" i="8"/>
  <c r="Y182" i="10"/>
  <c r="AI194" i="8"/>
  <c r="W195" i="9"/>
  <c r="X195" i="9"/>
  <c r="Y195" i="9"/>
  <c r="Y195" i="7"/>
  <c r="Y195" i="6"/>
  <c r="Z207" i="6"/>
  <c r="Z195" i="9"/>
  <c r="AJ194" i="8"/>
  <c r="Z182" i="10"/>
  <c r="Z195" i="6"/>
  <c r="Z195" i="7"/>
  <c r="T186" i="10"/>
  <c r="S186" i="10"/>
  <c r="R186" i="10"/>
  <c r="Q186" i="10"/>
  <c r="P186" i="10"/>
  <c r="O186" i="10"/>
  <c r="N186" i="10"/>
  <c r="M186" i="10"/>
  <c r="L186" i="10"/>
  <c r="K186" i="10"/>
  <c r="J186" i="10"/>
  <c r="I186" i="10"/>
  <c r="H186" i="10"/>
  <c r="G186" i="10"/>
  <c r="T199" i="9"/>
  <c r="S199" i="9"/>
  <c r="R199" i="9"/>
  <c r="Q199" i="9"/>
  <c r="P199" i="9"/>
  <c r="O199" i="9"/>
  <c r="N199" i="9"/>
  <c r="M199" i="9"/>
  <c r="L199" i="9"/>
  <c r="K199" i="9"/>
  <c r="J199" i="9"/>
  <c r="I199" i="9"/>
  <c r="H199" i="9"/>
  <c r="G199" i="9"/>
  <c r="AC198" i="8"/>
  <c r="AB198" i="8"/>
  <c r="AA198" i="8"/>
  <c r="Z198" i="8"/>
  <c r="Y198" i="8"/>
  <c r="X198" i="8"/>
  <c r="W198" i="8"/>
  <c r="V198" i="8"/>
  <c r="U198" i="8"/>
  <c r="Q198" i="8"/>
  <c r="P198" i="8"/>
  <c r="O198" i="8"/>
  <c r="N198" i="8"/>
  <c r="M198" i="8"/>
  <c r="L198" i="8"/>
  <c r="K198" i="8"/>
  <c r="J198" i="8"/>
  <c r="I198" i="8"/>
  <c r="G198" i="8"/>
  <c r="T198" i="8"/>
  <c r="S198" i="8"/>
  <c r="R198" i="8"/>
  <c r="O186" i="6"/>
  <c r="O198" i="7"/>
  <c r="O198" i="6"/>
  <c r="P186" i="6"/>
  <c r="P198" i="7"/>
  <c r="P198" i="6"/>
  <c r="N186" i="6"/>
  <c r="N198" i="7"/>
  <c r="N198" i="6"/>
  <c r="C199" i="9"/>
  <c r="C186" i="10"/>
  <c r="G186" i="6"/>
  <c r="G198" i="7"/>
  <c r="G198" i="6"/>
  <c r="Q186" i="6"/>
  <c r="Q198" i="7"/>
  <c r="Q198" i="6"/>
  <c r="D199" i="9"/>
  <c r="H186" i="6"/>
  <c r="H198" i="7"/>
  <c r="H198" i="6"/>
  <c r="R186" i="6"/>
  <c r="R198" i="7"/>
  <c r="R198" i="6"/>
  <c r="E198" i="8"/>
  <c r="J186" i="6"/>
  <c r="J198" i="7"/>
  <c r="J198" i="6"/>
  <c r="K186" i="6"/>
  <c r="K198" i="7"/>
  <c r="K198" i="6"/>
  <c r="S186" i="6"/>
  <c r="S198" i="7"/>
  <c r="S198" i="6"/>
  <c r="D186" i="10"/>
  <c r="L186" i="6"/>
  <c r="L198" i="7"/>
  <c r="L198" i="6"/>
  <c r="T186" i="6"/>
  <c r="T198" i="7"/>
  <c r="T198" i="6"/>
  <c r="C198" i="8"/>
  <c r="D186" i="6"/>
  <c r="M186" i="6"/>
  <c r="M198" i="7"/>
  <c r="M198" i="6"/>
  <c r="C198" i="7"/>
  <c r="AE186" i="8"/>
  <c r="AG199" i="8"/>
  <c r="D198" i="8"/>
  <c r="D198" i="6"/>
  <c r="C198" i="6"/>
  <c r="I186" i="6"/>
  <c r="I198" i="7"/>
  <c r="I198" i="6"/>
  <c r="AG186" i="8"/>
  <c r="AE198" i="8"/>
  <c r="AG198" i="8"/>
  <c r="AH198" i="8"/>
  <c r="AG211" i="8"/>
  <c r="AH211" i="8"/>
  <c r="F199" i="9"/>
  <c r="V187" i="9"/>
  <c r="Y200" i="9"/>
  <c r="E186" i="10"/>
  <c r="U174" i="10"/>
  <c r="W187" i="10"/>
  <c r="X187" i="10"/>
  <c r="E186" i="6"/>
  <c r="U186" i="6"/>
  <c r="W199" i="6"/>
  <c r="E198" i="7"/>
  <c r="F186" i="10"/>
  <c r="V174" i="10"/>
  <c r="Y187" i="10"/>
  <c r="F198" i="7"/>
  <c r="Y199" i="7"/>
  <c r="E199" i="9"/>
  <c r="U187" i="9"/>
  <c r="W200" i="9"/>
  <c r="X200" i="9"/>
  <c r="F198" i="8"/>
  <c r="AD186" i="8"/>
  <c r="AD198" i="8"/>
  <c r="W199" i="7"/>
  <c r="X199" i="7"/>
  <c r="E198" i="6"/>
  <c r="U198" i="6"/>
  <c r="W198" i="6"/>
  <c r="X198" i="6"/>
  <c r="Z199" i="7"/>
  <c r="AA199" i="7"/>
  <c r="AA200" i="7"/>
  <c r="AA201" i="7"/>
  <c r="AA202" i="7"/>
  <c r="AA203" i="7"/>
  <c r="AA204" i="7"/>
  <c r="AA205" i="7"/>
  <c r="AA206" i="7"/>
  <c r="AA207" i="7"/>
  <c r="AA208" i="7"/>
  <c r="AA209" i="7"/>
  <c r="AA210" i="7"/>
  <c r="Z187" i="10"/>
  <c r="AA187" i="10"/>
  <c r="AA188" i="10"/>
  <c r="AA189" i="10"/>
  <c r="AA190" i="10"/>
  <c r="AA191" i="10"/>
  <c r="AA192" i="10"/>
  <c r="AA193" i="10"/>
  <c r="AA194" i="10"/>
  <c r="AA195" i="10"/>
  <c r="AA196" i="10"/>
  <c r="AA197" i="10"/>
  <c r="AA198" i="10"/>
  <c r="AA200" i="9"/>
  <c r="AA201" i="9"/>
  <c r="AA202" i="9"/>
  <c r="AA203" i="9"/>
  <c r="AA204" i="9"/>
  <c r="AA205" i="9"/>
  <c r="AA206" i="9"/>
  <c r="AA207" i="9"/>
  <c r="AA208" i="9"/>
  <c r="AA209" i="9"/>
  <c r="AA210" i="9"/>
  <c r="AA211" i="9"/>
  <c r="Z200" i="9"/>
  <c r="Y174" i="10"/>
  <c r="V186" i="10"/>
  <c r="X199" i="6"/>
  <c r="W186" i="6"/>
  <c r="X186" i="6"/>
  <c r="Y186" i="7"/>
  <c r="V198" i="7"/>
  <c r="W187" i="9"/>
  <c r="X187" i="9"/>
  <c r="U199" i="9"/>
  <c r="AC187" i="9" a="1"/>
  <c r="W174" i="10"/>
  <c r="X174" i="10"/>
  <c r="AC174" i="10" a="1"/>
  <c r="U186" i="10"/>
  <c r="Y187" i="9"/>
  <c r="V199" i="9"/>
  <c r="W186" i="7"/>
  <c r="X186" i="7"/>
  <c r="AC186" i="7" a="1"/>
  <c r="W211" i="6"/>
  <c r="X211" i="6"/>
  <c r="Y186" i="10"/>
  <c r="Z186" i="10"/>
  <c r="Y199" i="10"/>
  <c r="W199" i="9"/>
  <c r="X199" i="9"/>
  <c r="W212" i="9"/>
  <c r="X212" i="9"/>
  <c r="W198" i="7"/>
  <c r="X198" i="7"/>
  <c r="W211" i="7"/>
  <c r="X211" i="7"/>
  <c r="Y199" i="9"/>
  <c r="AA199" i="9"/>
  <c r="Y212" i="9"/>
  <c r="Y198" i="7"/>
  <c r="AA198" i="7"/>
  <c r="Y211" i="7"/>
  <c r="W186" i="10"/>
  <c r="X186" i="10"/>
  <c r="W199" i="10"/>
  <c r="X199" i="10"/>
  <c r="AA186" i="7"/>
  <c r="AA187" i="7"/>
  <c r="AA188" i="7"/>
  <c r="AA189" i="7"/>
  <c r="AA190" i="7"/>
  <c r="AA191" i="7"/>
  <c r="AA192" i="7"/>
  <c r="AA193" i="7"/>
  <c r="AA194" i="7"/>
  <c r="AA195" i="7"/>
  <c r="AA196" i="7"/>
  <c r="AA197" i="7"/>
  <c r="Z186" i="7"/>
  <c r="AJ188" i="9"/>
  <c r="AJ189" i="9"/>
  <c r="AL187" i="9"/>
  <c r="AN188" i="9"/>
  <c r="AN189" i="9"/>
  <c r="AC187" i="9"/>
  <c r="AI187" i="9"/>
  <c r="AG188" i="9"/>
  <c r="AG189" i="9"/>
  <c r="AE188" i="9"/>
  <c r="AE189" i="9"/>
  <c r="AM188" i="9"/>
  <c r="AM189" i="9"/>
  <c r="AG187" i="9"/>
  <c r="AJ187" i="9"/>
  <c r="AH187" i="9"/>
  <c r="AH188" i="9"/>
  <c r="AH189" i="9"/>
  <c r="AF188" i="9"/>
  <c r="AF189" i="9"/>
  <c r="AD188" i="9"/>
  <c r="AD189" i="9"/>
  <c r="AK188" i="9"/>
  <c r="AK189" i="9"/>
  <c r="AL188" i="9"/>
  <c r="AL189" i="9"/>
  <c r="AD187" i="9"/>
  <c r="AC188" i="9"/>
  <c r="AC189" i="9"/>
  <c r="AN187" i="9"/>
  <c r="AK187" i="9"/>
  <c r="AF187" i="9"/>
  <c r="AI188" i="9"/>
  <c r="AI189" i="9"/>
  <c r="AE187" i="9"/>
  <c r="AM187" i="9"/>
  <c r="AF175" i="10"/>
  <c r="AF176" i="10"/>
  <c r="AJ174" i="10"/>
  <c r="AL175" i="10"/>
  <c r="AL176" i="10"/>
  <c r="AH175" i="10"/>
  <c r="AH176" i="10"/>
  <c r="AC174" i="10"/>
  <c r="AK174" i="10"/>
  <c r="AH174" i="10"/>
  <c r="AN174" i="10"/>
  <c r="AI174" i="10"/>
  <c r="AE175" i="10"/>
  <c r="AE176" i="10"/>
  <c r="AM174" i="10"/>
  <c r="AM175" i="10"/>
  <c r="AM176" i="10"/>
  <c r="AE174" i="10"/>
  <c r="AN175" i="10"/>
  <c r="AN176" i="10"/>
  <c r="AL174" i="10"/>
  <c r="AF174" i="10"/>
  <c r="AD174" i="10"/>
  <c r="AI175" i="10"/>
  <c r="AI176" i="10"/>
  <c r="AG175" i="10"/>
  <c r="AG176" i="10"/>
  <c r="AK175" i="10"/>
  <c r="AK176" i="10"/>
  <c r="AD175" i="10"/>
  <c r="AD176" i="10"/>
  <c r="AC175" i="10"/>
  <c r="AC176" i="10"/>
  <c r="AJ175" i="10"/>
  <c r="AJ176" i="10"/>
  <c r="AG174" i="10"/>
  <c r="AI187" i="7"/>
  <c r="AI188" i="7"/>
  <c r="AE186" i="7"/>
  <c r="AK186" i="7"/>
  <c r="AD186" i="7"/>
  <c r="AD187" i="7"/>
  <c r="AD188" i="7"/>
  <c r="AG186" i="7"/>
  <c r="AM187" i="7"/>
  <c r="AM188" i="7"/>
  <c r="AF186" i="7"/>
  <c r="AH186" i="7"/>
  <c r="AI186" i="7"/>
  <c r="AC187" i="7"/>
  <c r="AC188" i="7"/>
  <c r="AL186" i="7"/>
  <c r="AG187" i="7"/>
  <c r="AG188" i="7"/>
  <c r="AK187" i="7"/>
  <c r="AK188" i="7"/>
  <c r="AN186" i="7"/>
  <c r="AF187" i="7"/>
  <c r="AF188" i="7"/>
  <c r="AJ187" i="7"/>
  <c r="AJ188" i="7"/>
  <c r="AL187" i="7"/>
  <c r="AL188" i="7"/>
  <c r="AE187" i="7"/>
  <c r="AE188" i="7"/>
  <c r="AJ186" i="7"/>
  <c r="AH187" i="7"/>
  <c r="AH188" i="7"/>
  <c r="AN187" i="7"/>
  <c r="AN188" i="7"/>
  <c r="AC186" i="7"/>
  <c r="AM186" i="7"/>
  <c r="H198" i="8"/>
  <c r="AF186" i="8"/>
  <c r="AI199" i="8"/>
  <c r="AK199" i="8"/>
  <c r="AK200" i="8"/>
  <c r="AK201" i="8"/>
  <c r="AK202" i="8"/>
  <c r="AK203" i="8"/>
  <c r="AK204" i="8"/>
  <c r="AK205" i="8"/>
  <c r="AK206" i="8"/>
  <c r="AK207" i="8"/>
  <c r="AK208" i="8"/>
  <c r="AK209" i="8"/>
  <c r="AK210" i="8"/>
  <c r="F186" i="6"/>
  <c r="V186" i="6"/>
  <c r="Z187" i="9"/>
  <c r="AA187" i="9"/>
  <c r="AA188" i="9"/>
  <c r="AA189" i="9"/>
  <c r="AA190" i="9"/>
  <c r="AA191" i="9"/>
  <c r="AA192" i="9"/>
  <c r="AA193" i="9"/>
  <c r="AA194" i="9"/>
  <c r="AA195" i="9"/>
  <c r="AA196" i="9"/>
  <c r="AA197" i="9"/>
  <c r="AA198" i="9"/>
  <c r="Z174" i="10"/>
  <c r="AA174" i="10"/>
  <c r="AA175" i="10"/>
  <c r="AA176" i="10"/>
  <c r="AA177" i="10"/>
  <c r="AA178" i="10"/>
  <c r="AA179" i="10"/>
  <c r="AA180" i="10"/>
  <c r="AA181" i="10"/>
  <c r="AA182" i="10"/>
  <c r="AA183" i="10"/>
  <c r="AA184" i="10"/>
  <c r="AA185" i="10"/>
  <c r="Z199" i="9"/>
  <c r="F198" i="6"/>
  <c r="V198" i="6"/>
  <c r="AA186" i="10"/>
  <c r="Z198" i="7"/>
  <c r="Z212" i="9"/>
  <c r="AA212" i="9"/>
  <c r="AA211" i="7"/>
  <c r="Z211" i="7"/>
  <c r="Z199" i="10"/>
  <c r="AA199" i="10"/>
  <c r="AI186" i="8"/>
  <c r="AK186" i="8"/>
  <c r="AK187" i="8"/>
  <c r="AK188" i="8"/>
  <c r="AK189" i="8"/>
  <c r="AK190" i="8"/>
  <c r="AK191" i="8"/>
  <c r="AK192" i="8"/>
  <c r="AK193" i="8"/>
  <c r="AK194" i="8"/>
  <c r="AK195" i="8"/>
  <c r="AK196" i="8"/>
  <c r="AK197" i="8"/>
  <c r="AF198" i="8"/>
  <c r="AM186" i="8" a="1"/>
  <c r="Y199" i="6"/>
  <c r="Y186" i="6"/>
  <c r="AC186" i="6" a="1"/>
  <c r="Y198" i="6"/>
  <c r="AA198" i="6"/>
  <c r="Y211" i="6"/>
  <c r="AA211" i="6"/>
  <c r="AI198" i="8"/>
  <c r="AK198" i="8"/>
  <c r="AI211" i="8"/>
  <c r="AI186" i="6"/>
  <c r="AF186" i="6"/>
  <c r="AC187" i="6"/>
  <c r="AC188" i="6"/>
  <c r="AK187" i="6"/>
  <c r="AK188" i="6"/>
  <c r="AD186" i="6"/>
  <c r="AG187" i="6"/>
  <c r="AG188" i="6"/>
  <c r="AJ187" i="6"/>
  <c r="AJ188" i="6"/>
  <c r="AC186" i="6"/>
  <c r="AI187" i="6"/>
  <c r="AI188" i="6"/>
  <c r="AE186" i="6"/>
  <c r="AD187" i="6"/>
  <c r="AD188" i="6"/>
  <c r="AF187" i="6"/>
  <c r="AF188" i="6"/>
  <c r="AM186" i="6"/>
  <c r="AN186" i="6"/>
  <c r="AM187" i="6"/>
  <c r="AM188" i="6"/>
  <c r="AN187" i="6"/>
  <c r="AN188" i="6"/>
  <c r="AH187" i="6"/>
  <c r="AH188" i="6"/>
  <c r="AE187" i="6"/>
  <c r="AE188" i="6"/>
  <c r="AG186" i="6"/>
  <c r="AH186" i="6"/>
  <c r="AJ186" i="6"/>
  <c r="AK186" i="6"/>
  <c r="AL187" i="6"/>
  <c r="AL188" i="6"/>
  <c r="AL186" i="6"/>
  <c r="AA199" i="6"/>
  <c r="AA200" i="6"/>
  <c r="AA201" i="6"/>
  <c r="AA202" i="6"/>
  <c r="AA203" i="6"/>
  <c r="AA204" i="6"/>
  <c r="AA205" i="6"/>
  <c r="AA206" i="6"/>
  <c r="AA207" i="6"/>
  <c r="AA208" i="6"/>
  <c r="AA209" i="6"/>
  <c r="AA210" i="6"/>
  <c r="Z199" i="6"/>
  <c r="AU187" i="8"/>
  <c r="AU188" i="8"/>
  <c r="AW186" i="8"/>
  <c r="AP187" i="8"/>
  <c r="AP188" i="8"/>
  <c r="AR187" i="8"/>
  <c r="AR188" i="8"/>
  <c r="AQ187" i="8"/>
  <c r="AQ188" i="8"/>
  <c r="AX186" i="8"/>
  <c r="AW187" i="8"/>
  <c r="AW188" i="8"/>
  <c r="AV187" i="8"/>
  <c r="AV188" i="8"/>
  <c r="AN186" i="8"/>
  <c r="AO186" i="8"/>
  <c r="AT186" i="8"/>
  <c r="AR186" i="8"/>
  <c r="AP186" i="8"/>
  <c r="AX187" i="8"/>
  <c r="AX188" i="8"/>
  <c r="AT187" i="8"/>
  <c r="AT188" i="8"/>
  <c r="AN187" i="8"/>
  <c r="AN188" i="8"/>
  <c r="AO187" i="8"/>
  <c r="AO188" i="8"/>
  <c r="AS186" i="8"/>
  <c r="AU186" i="8"/>
  <c r="AM186" i="8"/>
  <c r="AM187" i="8"/>
  <c r="AM188" i="8"/>
  <c r="AV186" i="8"/>
  <c r="AS187" i="8"/>
  <c r="AS188" i="8"/>
  <c r="AQ186" i="8"/>
  <c r="AA186" i="6"/>
  <c r="AA187" i="6"/>
  <c r="AA188" i="6"/>
  <c r="AA189" i="6"/>
  <c r="AA190" i="6"/>
  <c r="AA191" i="6"/>
  <c r="AA192" i="6"/>
  <c r="AA193" i="6"/>
  <c r="AA194" i="6"/>
  <c r="AA195" i="6"/>
  <c r="AA196" i="6"/>
  <c r="AA197" i="6"/>
  <c r="Z186" i="6"/>
  <c r="Z211" i="6"/>
  <c r="Z198" i="6"/>
  <c r="AJ198" i="8"/>
  <c r="AK211" i="8"/>
  <c r="AJ211" i="8"/>
  <c r="AD238" i="8"/>
  <c r="AD250" i="8"/>
  <c r="M250" i="8"/>
  <c r="I238" i="10"/>
  <c r="AG250" i="8"/>
  <c r="AH250" i="8"/>
  <c r="AG238" i="8"/>
  <c r="W250" i="7"/>
  <c r="X250" i="7"/>
  <c r="W238" i="7"/>
  <c r="X238" i="7"/>
  <c r="W238" i="6"/>
  <c r="X238" i="6"/>
  <c r="W250" i="6"/>
  <c r="X250" i="6"/>
  <c r="W251" i="9"/>
  <c r="X251" i="9"/>
  <c r="W239" i="9"/>
  <c r="X239" i="9"/>
  <c r="W238" i="10"/>
  <c r="X238" i="10"/>
  <c r="W226" i="10"/>
  <c r="X226" i="10"/>
  <c r="Y238" i="7"/>
  <c r="AA238" i="7"/>
  <c r="Z238" i="7"/>
  <c r="P238" i="10"/>
  <c r="Y239" i="9"/>
  <c r="AI238" i="8"/>
  <c r="AK238" i="8"/>
  <c r="Y238" i="6"/>
  <c r="Y226" i="10"/>
  <c r="AA226" i="10"/>
  <c r="Z226" i="10"/>
  <c r="AA238" i="6"/>
  <c r="Z238" i="6"/>
  <c r="AA239" i="9"/>
  <c r="Z239" i="9"/>
  <c r="AI239" i="8"/>
  <c r="AJ239" i="8"/>
  <c r="AK239" i="8"/>
  <c r="Y227" i="10"/>
  <c r="Y239" i="6"/>
  <c r="Y239" i="7"/>
  <c r="Y240" i="9"/>
  <c r="Z239" i="7"/>
  <c r="AA239" i="7"/>
  <c r="Z227" i="10"/>
  <c r="AA227" i="10"/>
  <c r="Z240" i="9"/>
  <c r="AA240" i="9"/>
  <c r="Z239" i="6"/>
  <c r="AA239" i="6"/>
  <c r="J238" i="10"/>
  <c r="Y241" i="9"/>
  <c r="Y251" i="9"/>
  <c r="AC239" i="9" a="1"/>
  <c r="Z241" i="9"/>
  <c r="AA241" i="9"/>
  <c r="AA242" i="9"/>
  <c r="AA243" i="9"/>
  <c r="AA244" i="9"/>
  <c r="AA245" i="9"/>
  <c r="AA246" i="9"/>
  <c r="AA247" i="9"/>
  <c r="AA248" i="9"/>
  <c r="AA249" i="9"/>
  <c r="AA250" i="9"/>
  <c r="AN240" i="9"/>
  <c r="AN241" i="9"/>
  <c r="AK240" i="9"/>
  <c r="AK241" i="9"/>
  <c r="AI240" i="9"/>
  <c r="AI241" i="9"/>
  <c r="AF240" i="9"/>
  <c r="AF241" i="9"/>
  <c r="AK239" i="9"/>
  <c r="AL240" i="9"/>
  <c r="AL241" i="9"/>
  <c r="AN239" i="9"/>
  <c r="AG239" i="9"/>
  <c r="AJ239" i="9"/>
  <c r="AI239" i="9"/>
  <c r="AJ240" i="9"/>
  <c r="AJ241" i="9"/>
  <c r="AH240" i="9"/>
  <c r="AH241" i="9"/>
  <c r="AD239" i="9"/>
  <c r="AE240" i="9"/>
  <c r="AE241" i="9"/>
  <c r="AG240" i="9"/>
  <c r="AG241" i="9"/>
  <c r="AC240" i="9"/>
  <c r="AC241" i="9"/>
  <c r="AE239" i="9"/>
  <c r="AC239" i="9"/>
  <c r="AL239" i="9"/>
  <c r="AM239" i="9"/>
  <c r="AH239" i="9"/>
  <c r="AF239" i="9"/>
  <c r="AM240" i="9"/>
  <c r="AM241" i="9"/>
  <c r="AD240" i="9"/>
  <c r="AD241" i="9"/>
  <c r="Y250" i="6"/>
  <c r="Z251" i="9"/>
  <c r="AA251" i="9"/>
  <c r="Y228" i="10"/>
  <c r="Y238" i="10"/>
  <c r="Z228" i="10"/>
  <c r="AA228" i="10"/>
  <c r="AA229" i="10"/>
  <c r="AA230" i="10"/>
  <c r="AA231" i="10"/>
  <c r="AA232" i="10"/>
  <c r="AA233" i="10"/>
  <c r="AA234" i="10"/>
  <c r="AA235" i="10"/>
  <c r="AA236" i="10"/>
  <c r="AA237" i="10"/>
  <c r="Y240" i="6"/>
  <c r="AC238" i="6" a="1"/>
  <c r="AA250" i="6"/>
  <c r="Z250" i="6"/>
  <c r="AA238" i="10"/>
  <c r="Z238" i="10"/>
  <c r="Y240" i="7"/>
  <c r="Y250" i="7"/>
  <c r="AC238" i="7" a="1"/>
  <c r="AI240" i="8"/>
  <c r="AI250" i="8"/>
  <c r="AM238" i="8" a="1"/>
  <c r="AA250" i="7"/>
  <c r="Z250" i="7"/>
  <c r="Z240" i="7"/>
  <c r="AA240" i="7"/>
  <c r="AA241" i="7"/>
  <c r="AA242" i="7"/>
  <c r="AA243" i="7"/>
  <c r="AA244" i="7"/>
  <c r="AA245" i="7"/>
  <c r="AA246" i="7"/>
  <c r="AA247" i="7"/>
  <c r="AA248" i="7"/>
  <c r="AA249" i="7"/>
  <c r="AF239" i="6"/>
  <c r="AF240" i="6"/>
  <c r="AH239" i="6"/>
  <c r="AH240" i="6"/>
  <c r="AM238" i="6"/>
  <c r="AI238" i="6"/>
  <c r="AD238" i="6"/>
  <c r="AK239" i="6"/>
  <c r="AK240" i="6"/>
  <c r="AN238" i="6"/>
  <c r="AE238" i="6"/>
  <c r="AC239" i="6"/>
  <c r="AC240" i="6"/>
  <c r="AH238" i="6"/>
  <c r="AJ238" i="6"/>
  <c r="AF238" i="6"/>
  <c r="AC238" i="6"/>
  <c r="AK238" i="6"/>
  <c r="AM239" i="6"/>
  <c r="AM240" i="6"/>
  <c r="AE239" i="6"/>
  <c r="AE240" i="6"/>
  <c r="AJ239" i="6"/>
  <c r="AJ240" i="6"/>
  <c r="AI239" i="6"/>
  <c r="AI240" i="6"/>
  <c r="AN239" i="6"/>
  <c r="AN240" i="6"/>
  <c r="AL238" i="6"/>
  <c r="AG239" i="6"/>
  <c r="AG240" i="6"/>
  <c r="AG238" i="6"/>
  <c r="AL239" i="6"/>
  <c r="AL240" i="6"/>
  <c r="AD239" i="6"/>
  <c r="AD240" i="6"/>
  <c r="AH238" i="7"/>
  <c r="AH239" i="7"/>
  <c r="AH240" i="7"/>
  <c r="AK239" i="7"/>
  <c r="AK240" i="7"/>
  <c r="AE238" i="7"/>
  <c r="AC238" i="7"/>
  <c r="AI238" i="7"/>
  <c r="AF238" i="7"/>
  <c r="AN238" i="7"/>
  <c r="AL238" i="7"/>
  <c r="AE239" i="7"/>
  <c r="AE240" i="7"/>
  <c r="AK238" i="7"/>
  <c r="AL239" i="7"/>
  <c r="AL240" i="7"/>
  <c r="AM239" i="7"/>
  <c r="AM240" i="7"/>
  <c r="AD238" i="7"/>
  <c r="AD239" i="7"/>
  <c r="AD240" i="7"/>
  <c r="AG239" i="7"/>
  <c r="AG240" i="7"/>
  <c r="AG238" i="7"/>
  <c r="AI239" i="7"/>
  <c r="AI240" i="7"/>
  <c r="AJ239" i="7"/>
  <c r="AJ240" i="7"/>
  <c r="AC239" i="7"/>
  <c r="AC240" i="7"/>
  <c r="AF239" i="7"/>
  <c r="AF240" i="7"/>
  <c r="AM238" i="7"/>
  <c r="AN239" i="7"/>
  <c r="AN240" i="7"/>
  <c r="AJ238" i="7"/>
  <c r="Z240" i="6"/>
  <c r="AA240" i="6"/>
  <c r="AA241" i="6"/>
  <c r="AA242" i="6"/>
  <c r="AA243" i="6"/>
  <c r="AA244" i="6"/>
  <c r="AA245" i="6"/>
  <c r="AA246" i="6"/>
  <c r="AA247" i="6"/>
  <c r="AA248" i="6"/>
  <c r="AA249" i="6"/>
  <c r="AJ240" i="8"/>
  <c r="AK240" i="8"/>
  <c r="AK241" i="8"/>
  <c r="AK242" i="8"/>
  <c r="AK243" i="8"/>
  <c r="AK244" i="8"/>
  <c r="AK245" i="8"/>
  <c r="AK246" i="8"/>
  <c r="AK247" i="8"/>
  <c r="AK248" i="8"/>
  <c r="AK249" i="8"/>
  <c r="AP239" i="8"/>
  <c r="AP240" i="8"/>
  <c r="AW238" i="8"/>
  <c r="AS238" i="8"/>
  <c r="AT238" i="8"/>
  <c r="AN239" i="8"/>
  <c r="AN240" i="8"/>
  <c r="AV239" i="8"/>
  <c r="AV240" i="8"/>
  <c r="AP238" i="8"/>
  <c r="AX238" i="8"/>
  <c r="AR239" i="8"/>
  <c r="AR240" i="8"/>
  <c r="AW239" i="8"/>
  <c r="AW240" i="8"/>
  <c r="AM239" i="8"/>
  <c r="AM240" i="8"/>
  <c r="AM238" i="8"/>
  <c r="AN238" i="8"/>
  <c r="AO239" i="8"/>
  <c r="AO240" i="8"/>
  <c r="AU238" i="8"/>
  <c r="AX239" i="8"/>
  <c r="AX240" i="8"/>
  <c r="AV238" i="8"/>
  <c r="AU239" i="8"/>
  <c r="AU240" i="8"/>
  <c r="AQ238" i="8"/>
  <c r="AS239" i="8"/>
  <c r="AS240" i="8"/>
  <c r="AT239" i="8"/>
  <c r="AT240" i="8"/>
  <c r="AO238" i="8"/>
  <c r="AQ239" i="8"/>
  <c r="AQ240" i="8"/>
  <c r="AR238" i="8"/>
  <c r="AK250" i="8"/>
  <c r="AJ250" i="8"/>
  <c r="AC226" i="10" a="1"/>
  <c r="AK227" i="10"/>
  <c r="AK228" i="10"/>
  <c r="AL227" i="10"/>
  <c r="AL228" i="10"/>
  <c r="AC227" i="10"/>
  <c r="AN227" i="10"/>
  <c r="AN228" i="10"/>
  <c r="AE226" i="10"/>
  <c r="AM226" i="10"/>
  <c r="AC226" i="10"/>
  <c r="AD226" i="10"/>
  <c r="AK226" i="10"/>
  <c r="AH226" i="10"/>
  <c r="AE227" i="10"/>
  <c r="AE228" i="10"/>
  <c r="AL226" i="10"/>
  <c r="AJ226" i="10"/>
  <c r="AM227" i="10"/>
  <c r="AM228" i="10"/>
  <c r="AI227" i="10"/>
  <c r="AI228" i="10"/>
  <c r="AF227" i="10"/>
  <c r="AF228" i="10"/>
  <c r="AN226" i="10"/>
  <c r="AG227" i="10"/>
  <c r="AG228" i="10"/>
  <c r="AF226" i="10"/>
  <c r="AJ227" i="10"/>
  <c r="AJ228" i="10"/>
  <c r="AI226" i="10"/>
  <c r="AH227" i="10"/>
  <c r="AH228" i="10"/>
  <c r="AG226" i="10"/>
  <c r="AD227" i="10"/>
  <c r="AD228" i="10"/>
  <c r="AC228" i="10"/>
  <c r="AC239" i="10" a="1"/>
  <c r="AC240" i="10"/>
  <c r="AC241" i="10"/>
  <c r="AN240" i="10"/>
  <c r="AN241" i="10"/>
  <c r="AM240" i="10"/>
  <c r="AM241" i="10"/>
  <c r="AL240" i="10"/>
  <c r="AL241" i="10"/>
  <c r="AK240" i="10"/>
  <c r="AK241" i="10"/>
  <c r="AJ240" i="10"/>
  <c r="AJ241" i="10"/>
  <c r="AI240" i="10"/>
  <c r="AI241" i="10"/>
  <c r="AH240" i="10"/>
  <c r="AH241" i="10"/>
  <c r="AG240" i="10"/>
  <c r="AG241" i="10"/>
  <c r="AF240" i="10"/>
  <c r="AF241" i="10"/>
  <c r="AE240" i="10"/>
  <c r="AE241" i="10"/>
  <c r="AC239" i="10"/>
  <c r="AD239" i="10"/>
  <c r="AE239" i="10"/>
  <c r="AF239" i="10"/>
  <c r="AG239" i="10"/>
  <c r="AH239" i="10"/>
  <c r="AI239" i="10"/>
  <c r="AJ239" i="10"/>
  <c r="AK239" i="10"/>
  <c r="AL239" i="10"/>
  <c r="AM239" i="10"/>
  <c r="AN239" i="10"/>
  <c r="AD240" i="10"/>
  <c r="AD241" i="10"/>
  <c r="AC252" i="9" a="1"/>
  <c r="AC253" i="9"/>
  <c r="AC254" i="9"/>
  <c r="AN253" i="9"/>
  <c r="AN254" i="9"/>
  <c r="AM253" i="9"/>
  <c r="AM254" i="9"/>
  <c r="AL253" i="9"/>
  <c r="AL254" i="9"/>
  <c r="AK253" i="9"/>
  <c r="AK254" i="9"/>
  <c r="AJ253" i="9"/>
  <c r="AJ254" i="9"/>
  <c r="AI253" i="9"/>
  <c r="AI254" i="9"/>
  <c r="AH253" i="9"/>
  <c r="AH254" i="9"/>
  <c r="AG253" i="9"/>
  <c r="AG254" i="9"/>
  <c r="AF253" i="9"/>
  <c r="AF254" i="9"/>
  <c r="AE253" i="9"/>
  <c r="AE254" i="9"/>
  <c r="AC252" i="9"/>
  <c r="AD252" i="9"/>
  <c r="AE252" i="9"/>
  <c r="AF252" i="9"/>
  <c r="AG252" i="9"/>
  <c r="AH252" i="9"/>
  <c r="AI252" i="9"/>
  <c r="AJ252" i="9"/>
  <c r="AK252" i="9"/>
  <c r="AL252" i="9"/>
  <c r="AM252" i="9"/>
  <c r="AN252" i="9"/>
  <c r="AD253" i="9"/>
  <c r="AD254" i="9"/>
  <c r="AM251" i="8" a="1"/>
  <c r="AM252" i="8"/>
  <c r="AM253" i="8"/>
  <c r="AX252" i="8"/>
  <c r="AX253" i="8"/>
  <c r="AW252" i="8"/>
  <c r="AW253" i="8"/>
  <c r="AV252" i="8"/>
  <c r="AV253" i="8"/>
  <c r="AU252" i="8"/>
  <c r="AU253" i="8"/>
  <c r="AT252" i="8"/>
  <c r="AT253" i="8"/>
  <c r="AS252" i="8"/>
  <c r="AS253" i="8"/>
  <c r="AR252" i="8"/>
  <c r="AR253" i="8"/>
  <c r="AQ252" i="8"/>
  <c r="AQ253" i="8"/>
  <c r="AP252" i="8"/>
  <c r="AP253" i="8"/>
  <c r="AO252" i="8"/>
  <c r="AO253" i="8"/>
  <c r="AM251" i="8"/>
  <c r="AN251" i="8"/>
  <c r="AO251" i="8"/>
  <c r="AP251" i="8"/>
  <c r="AQ251" i="8"/>
  <c r="AR251" i="8"/>
  <c r="AS251" i="8"/>
  <c r="AT251" i="8"/>
  <c r="AU251" i="8"/>
  <c r="AV251" i="8"/>
  <c r="AW251" i="8"/>
  <c r="AX251" i="8"/>
  <c r="AN252" i="8"/>
  <c r="AN253" i="8"/>
  <c r="AC251" i="7" a="1"/>
  <c r="AC252" i="7"/>
  <c r="AC253" i="7"/>
  <c r="AN252" i="7"/>
  <c r="AN253" i="7"/>
  <c r="AM252" i="7"/>
  <c r="AM253" i="7"/>
  <c r="AL252" i="7"/>
  <c r="AL253" i="7"/>
  <c r="AK252" i="7"/>
  <c r="AK253" i="7"/>
  <c r="AJ252" i="7"/>
  <c r="AJ253" i="7"/>
  <c r="AI252" i="7"/>
  <c r="AI253" i="7"/>
  <c r="AH252" i="7"/>
  <c r="AH253" i="7"/>
  <c r="AG252" i="7"/>
  <c r="AG253" i="7"/>
  <c r="AF252" i="7"/>
  <c r="AF253" i="7"/>
  <c r="AE252" i="7"/>
  <c r="AE253" i="7"/>
  <c r="AC251" i="7"/>
  <c r="AD251" i="7"/>
  <c r="AE251" i="7"/>
  <c r="AF251" i="7"/>
  <c r="AG251" i="7"/>
  <c r="AH251" i="7"/>
  <c r="AI251" i="7"/>
  <c r="AJ251" i="7"/>
  <c r="AK251" i="7"/>
  <c r="AL251" i="7"/>
  <c r="AM251" i="7"/>
  <c r="AN251" i="7"/>
  <c r="AD252" i="7"/>
  <c r="AD253" i="7"/>
  <c r="AC251" i="6" a="1"/>
  <c r="AC252" i="6"/>
  <c r="AC253" i="6"/>
  <c r="AN252" i="6"/>
  <c r="AN253" i="6"/>
  <c r="AM252" i="6"/>
  <c r="AM253" i="6"/>
  <c r="AL252" i="6"/>
  <c r="AL253" i="6"/>
  <c r="AK252" i="6"/>
  <c r="AK253" i="6"/>
  <c r="AJ252" i="6"/>
  <c r="AJ253" i="6"/>
  <c r="AI252" i="6"/>
  <c r="AI253" i="6"/>
  <c r="AH252" i="6"/>
  <c r="AH253" i="6"/>
  <c r="AG252" i="6"/>
  <c r="AG253" i="6"/>
  <c r="AF252" i="6"/>
  <c r="AF253" i="6"/>
  <c r="AE252" i="6"/>
  <c r="AE253" i="6"/>
  <c r="AC251" i="6"/>
  <c r="AD251" i="6"/>
  <c r="AE251" i="6"/>
  <c r="AF251" i="6"/>
  <c r="AG251" i="6"/>
  <c r="AH251" i="6"/>
  <c r="AI251" i="6"/>
  <c r="AJ251" i="6"/>
  <c r="AK251" i="6"/>
  <c r="AL251" i="6"/>
  <c r="AM251" i="6"/>
  <c r="AN251" i="6"/>
  <c r="AD252" i="6"/>
  <c r="AD25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Perri Norfolk</author>
    <author>tc={C2256A6E-2755-4BA9-A310-105AE001CD3E}</author>
    <author>tc={3F878D16-EBEE-41E5-83A0-2218C1654FF4}</author>
    <author>tc={62E60AA8-C188-4295-9EB1-B2343A43AD8F}</author>
    <author>Perri Stolpe</author>
    <author>Sarah Klostermeyer</author>
  </authors>
  <commentList>
    <comment ref="B160" authorId="0" shapeId="0" xr:uid="{00000000-0006-0000-0000-000001000000}">
      <text>
        <r>
          <rPr>
            <b/>
            <sz val="9"/>
            <color indexed="81"/>
            <rFont val="Tahoma"/>
            <family val="2"/>
          </rPr>
          <t>Jennifer Zarek:</t>
        </r>
        <r>
          <rPr>
            <sz val="9"/>
            <color indexed="81"/>
            <rFont val="Tahoma"/>
            <family val="2"/>
          </rPr>
          <t xml:space="preserve">
2016 Permits were revised Nov. 207</t>
        </r>
      </text>
    </comment>
    <comment ref="E162" authorId="1" shapeId="0" xr:uid="{00000000-0006-0000-0000-000002000000}">
      <text>
        <r>
          <rPr>
            <b/>
            <sz val="9"/>
            <color indexed="81"/>
            <rFont val="Tahoma"/>
            <family val="2"/>
          </rPr>
          <t>Lauren Foster:</t>
        </r>
        <r>
          <rPr>
            <sz val="9"/>
            <color indexed="81"/>
            <rFont val="Tahoma"/>
            <family val="2"/>
          </rPr>
          <t xml:space="preserve">
Edited 9/7/2018.</t>
        </r>
      </text>
    </comment>
    <comment ref="A163" authorId="0" shapeId="0" xr:uid="{00000000-0006-0000-0000-000003000000}">
      <text>
        <r>
          <rPr>
            <b/>
            <sz val="9"/>
            <color indexed="81"/>
            <rFont val="Tahoma"/>
            <family val="2"/>
          </rPr>
          <t>Jennifer Zarek:</t>
        </r>
        <r>
          <rPr>
            <sz val="9"/>
            <color indexed="81"/>
            <rFont val="Tahoma"/>
            <family val="2"/>
          </rPr>
          <t xml:space="preserve">
Single Family Permits revised 09/17</t>
        </r>
      </text>
    </comment>
    <comment ref="A167" authorId="0" shapeId="0" xr:uid="{00000000-0006-0000-0000-000004000000}">
      <text>
        <r>
          <rPr>
            <b/>
            <sz val="9"/>
            <color indexed="81"/>
            <rFont val="Tahoma"/>
            <family val="2"/>
          </rPr>
          <t>Jennifer Zarek:</t>
        </r>
        <r>
          <rPr>
            <sz val="9"/>
            <color indexed="81"/>
            <rFont val="Tahoma"/>
            <family val="2"/>
          </rPr>
          <t xml:space="preserve">
Single Family Permits revised 09/17</t>
        </r>
      </text>
    </comment>
    <comment ref="A175" authorId="0" shapeId="0" xr:uid="{00000000-0006-0000-0000-000005000000}">
      <text>
        <r>
          <rPr>
            <b/>
            <sz val="9"/>
            <color indexed="81"/>
            <rFont val="Tahoma"/>
            <family val="2"/>
          </rPr>
          <t>Jennifer Zarek:</t>
        </r>
        <r>
          <rPr>
            <sz val="9"/>
            <color indexed="81"/>
            <rFont val="Tahoma"/>
            <family val="2"/>
          </rPr>
          <t xml:space="preserve">
Sarpy Co. Multi-family permits revised 10/5/2017</t>
        </r>
      </text>
    </comment>
    <comment ref="G187" authorId="0" shapeId="0" xr:uid="{00000000-0006-0000-0000-000006000000}">
      <text>
        <r>
          <rPr>
            <b/>
            <sz val="9"/>
            <color indexed="81"/>
            <rFont val="Tahoma"/>
            <family val="2"/>
          </rPr>
          <t>Jennifer Zarek:</t>
        </r>
        <r>
          <rPr>
            <sz val="9"/>
            <color indexed="81"/>
            <rFont val="Tahoma"/>
            <family val="2"/>
          </rPr>
          <t xml:space="preserve">
Revised May 2018</t>
        </r>
      </text>
    </comment>
    <comment ref="H187" authorId="0" shapeId="0" xr:uid="{00000000-0006-0000-0000-000007000000}">
      <text>
        <r>
          <rPr>
            <b/>
            <sz val="9"/>
            <color indexed="81"/>
            <rFont val="Tahoma"/>
            <family val="2"/>
          </rPr>
          <t>Jennifer Zarek:</t>
        </r>
        <r>
          <rPr>
            <sz val="9"/>
            <color indexed="81"/>
            <rFont val="Tahoma"/>
            <family val="2"/>
          </rPr>
          <t xml:space="preserve">
Revised May 4, 2018</t>
        </r>
      </text>
    </comment>
    <comment ref="U187" authorId="0" shapeId="0" xr:uid="{00000000-0006-0000-0000-000008000000}">
      <text>
        <r>
          <rPr>
            <b/>
            <sz val="9"/>
            <color indexed="81"/>
            <rFont val="Tahoma"/>
            <family val="2"/>
          </rPr>
          <t>Jennifer Zarek:</t>
        </r>
        <r>
          <rPr>
            <sz val="9"/>
            <color indexed="81"/>
            <rFont val="Tahoma"/>
            <family val="2"/>
          </rPr>
          <t xml:space="preserve">
Revised May 4, 2018</t>
        </r>
      </text>
    </comment>
    <comment ref="V187" authorId="0" shapeId="0" xr:uid="{00000000-0006-0000-0000-000009000000}">
      <text>
        <r>
          <rPr>
            <b/>
            <sz val="9"/>
            <color indexed="81"/>
            <rFont val="Tahoma"/>
            <family val="2"/>
          </rPr>
          <t>Jennifer Zarek:</t>
        </r>
        <r>
          <rPr>
            <sz val="9"/>
            <color indexed="81"/>
            <rFont val="Tahoma"/>
            <family val="2"/>
          </rPr>
          <t xml:space="preserve">
Revised May 4, 2018</t>
        </r>
      </text>
    </comment>
    <comment ref="P188" authorId="1" shapeId="0" xr:uid="{00000000-0006-0000-0000-00000A000000}">
      <text>
        <r>
          <rPr>
            <b/>
            <sz val="9"/>
            <color indexed="81"/>
            <rFont val="Tahoma"/>
            <family val="2"/>
          </rPr>
          <t>Lauren Foster:</t>
        </r>
        <r>
          <rPr>
            <sz val="9"/>
            <color indexed="81"/>
            <rFont val="Tahoma"/>
            <family val="2"/>
          </rPr>
          <t xml:space="preserve">
No valuation was given. </t>
        </r>
      </text>
    </comment>
    <comment ref="C189" authorId="1" shapeId="0" xr:uid="{00000000-0006-0000-0000-00000B000000}">
      <text>
        <r>
          <rPr>
            <b/>
            <sz val="9"/>
            <color indexed="81"/>
            <rFont val="Tahoma"/>
            <family val="2"/>
          </rPr>
          <t>Lauren Foster:</t>
        </r>
        <r>
          <rPr>
            <sz val="9"/>
            <color indexed="81"/>
            <rFont val="Tahoma"/>
            <family val="2"/>
          </rPr>
          <t xml:space="preserve">
No permits were reported for Louisville in April.</t>
        </r>
      </text>
    </comment>
    <comment ref="E189" authorId="1" shapeId="0" xr:uid="{00000000-0006-0000-0000-00000C000000}">
      <text>
        <r>
          <rPr>
            <b/>
            <sz val="9"/>
            <color indexed="81"/>
            <rFont val="Tahoma"/>
            <family val="2"/>
          </rPr>
          <t>Lauren Foster:</t>
        </r>
        <r>
          <rPr>
            <sz val="9"/>
            <color indexed="81"/>
            <rFont val="Tahoma"/>
            <family val="2"/>
          </rPr>
          <t xml:space="preserve">
No permits were reported for Dodge County in April.</t>
        </r>
      </text>
    </comment>
    <comment ref="G189" authorId="1" shapeId="0" xr:uid="{00000000-0006-0000-0000-00000D000000}">
      <text>
        <r>
          <rPr>
            <b/>
            <sz val="9"/>
            <color indexed="81"/>
            <rFont val="Tahoma"/>
            <family val="2"/>
          </rPr>
          <t>Lauren Foster:</t>
        </r>
        <r>
          <rPr>
            <sz val="9"/>
            <color indexed="81"/>
            <rFont val="Tahoma"/>
            <family val="2"/>
          </rPr>
          <t xml:space="preserve">
Updated on 8/1/2018.</t>
        </r>
      </text>
    </comment>
    <comment ref="Q189" authorId="1" shapeId="0" xr:uid="{00000000-0006-0000-0000-00000E000000}">
      <text>
        <r>
          <rPr>
            <b/>
            <sz val="9"/>
            <color indexed="81"/>
            <rFont val="Tahoma"/>
            <family val="2"/>
          </rPr>
          <t>Lauren Foster:</t>
        </r>
        <r>
          <rPr>
            <sz val="9"/>
            <color indexed="81"/>
            <rFont val="Tahoma"/>
            <family val="2"/>
          </rPr>
          <t xml:space="preserve">
Updated on 8/1/2018.</t>
        </r>
      </text>
    </comment>
    <comment ref="C190" authorId="1" shapeId="0" xr:uid="{00000000-0006-0000-0000-00000F000000}">
      <text>
        <r>
          <rPr>
            <b/>
            <sz val="9"/>
            <color indexed="81"/>
            <rFont val="Tahoma"/>
            <family val="2"/>
          </rPr>
          <t>Lauren Foster:</t>
        </r>
        <r>
          <rPr>
            <sz val="9"/>
            <color indexed="81"/>
            <rFont val="Tahoma"/>
            <family val="2"/>
          </rPr>
          <t xml:space="preserve">
Update made 8/6/2018.</t>
        </r>
      </text>
    </comment>
    <comment ref="G190" authorId="1" shapeId="0" xr:uid="{00000000-0006-0000-0000-000010000000}">
      <text>
        <r>
          <rPr>
            <b/>
            <sz val="9"/>
            <color indexed="81"/>
            <rFont val="Tahoma"/>
            <family val="2"/>
          </rPr>
          <t>Lauren Foster:</t>
        </r>
        <r>
          <rPr>
            <sz val="9"/>
            <color indexed="81"/>
            <rFont val="Tahoma"/>
            <family val="2"/>
          </rPr>
          <t xml:space="preserve">
Updated on 8/1/2018.</t>
        </r>
      </text>
    </comment>
    <comment ref="Q190" authorId="1" shapeId="0" xr:uid="{00000000-0006-0000-0000-000011000000}">
      <text>
        <r>
          <rPr>
            <b/>
            <sz val="9"/>
            <color indexed="81"/>
            <rFont val="Tahoma"/>
            <family val="2"/>
          </rPr>
          <t>Lauren Foster:</t>
        </r>
        <r>
          <rPr>
            <sz val="9"/>
            <color indexed="81"/>
            <rFont val="Tahoma"/>
            <family val="2"/>
          </rPr>
          <t xml:space="preserve">
Updated on 8/1/2018.</t>
        </r>
      </text>
    </comment>
    <comment ref="G192" authorId="1" shapeId="0" xr:uid="{00000000-0006-0000-0000-000012000000}">
      <text>
        <r>
          <rPr>
            <b/>
            <sz val="9"/>
            <color indexed="81"/>
            <rFont val="Tahoma"/>
            <family val="2"/>
          </rPr>
          <t>Lauren Foster:</t>
        </r>
        <r>
          <rPr>
            <sz val="9"/>
            <color indexed="81"/>
            <rFont val="Tahoma"/>
            <family val="2"/>
          </rPr>
          <t xml:space="preserve">
Updated 9/5/2018.</t>
        </r>
      </text>
    </comment>
    <comment ref="I192" authorId="1" shapeId="0" xr:uid="{00000000-0006-0000-0000-000013000000}">
      <text>
        <r>
          <rPr>
            <b/>
            <sz val="9"/>
            <color indexed="81"/>
            <rFont val="Tahoma"/>
            <family val="2"/>
          </rPr>
          <t>Lauren Foster:</t>
        </r>
        <r>
          <rPr>
            <sz val="9"/>
            <color indexed="81"/>
            <rFont val="Tahoma"/>
            <family val="2"/>
          </rPr>
          <t xml:space="preserve">
We did not receive permit data from Gretna.
Updated 10/5/18</t>
        </r>
      </text>
    </comment>
    <comment ref="G194" authorId="0" shapeId="0" xr:uid="{00000000-0006-0000-0000-000014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
Douglas permits received and revised  12.3.18</t>
        </r>
      </text>
    </comment>
    <comment ref="C197" authorId="2" shapeId="0" xr:uid="{00000000-0006-0000-0000-000015000000}">
      <text>
        <r>
          <rPr>
            <b/>
            <sz val="9"/>
            <color indexed="81"/>
            <rFont val="Tahoma"/>
            <family val="2"/>
          </rPr>
          <t>Perri Norfolk:</t>
        </r>
        <r>
          <rPr>
            <sz val="9"/>
            <color indexed="81"/>
            <rFont val="Tahoma"/>
            <family val="2"/>
          </rPr>
          <t xml:space="preserve">
Louisville did not issue any residential permits. 
Cass county did not issue any multi-family, new commercial, or commercial additions.</t>
        </r>
      </text>
    </comment>
    <comment ref="G197" authorId="2" shapeId="0" xr:uid="{00000000-0006-0000-0000-000016000000}">
      <text>
        <r>
          <rPr>
            <b/>
            <sz val="9"/>
            <color indexed="81"/>
            <rFont val="Tahoma"/>
            <family val="2"/>
          </rPr>
          <t>Perri Norfolk:</t>
        </r>
        <r>
          <rPr>
            <sz val="9"/>
            <color indexed="81"/>
            <rFont val="Tahoma"/>
            <family val="2"/>
          </rPr>
          <t xml:space="preserve">
Omaha had 378 less overall permits than previous month.</t>
        </r>
      </text>
    </comment>
    <comment ref="K197" authorId="2" shapeId="0" xr:uid="{00000000-0006-0000-0000-000017000000}">
      <text>
        <r>
          <rPr>
            <b/>
            <sz val="9"/>
            <color indexed="81"/>
            <rFont val="Tahoma"/>
            <family val="2"/>
          </rPr>
          <t>Perri Norfolk:</t>
        </r>
        <r>
          <rPr>
            <sz val="9"/>
            <color indexed="81"/>
            <rFont val="Tahoma"/>
            <family val="2"/>
          </rPr>
          <t xml:space="preserve">
Wahoo issued no permits in December.</t>
        </r>
      </text>
    </comment>
    <comment ref="C200" authorId="3" shapeId="0" xr:uid="{00000000-0006-0000-0000-000018000000}">
      <text>
        <r>
          <rPr>
            <sz val="11"/>
            <color theme="1"/>
            <rFont val="Calibri"/>
            <family val="2"/>
            <scheme val="minor"/>
          </rPr>
          <t>Louisville had no permits to report this month.</t>
        </r>
      </text>
    </comment>
    <comment ref="E200" authorId="4" shapeId="0" xr:uid="{00000000-0006-0000-0000-000019000000}">
      <text>
        <r>
          <rPr>
            <sz val="11"/>
            <color theme="1"/>
            <rFont val="Calibri"/>
            <family val="2"/>
            <scheme val="minor"/>
          </rPr>
          <t>Fremont did not report on permits due to major flooding
7/9/19 updated with numbers sent by Fremont
Dodge County had no permits to report this month.</t>
        </r>
      </text>
    </comment>
    <comment ref="O200" authorId="5" shapeId="0" xr:uid="{00000000-0006-0000-0000-00001A000000}">
      <text>
        <r>
          <rPr>
            <sz val="11"/>
            <color theme="1"/>
            <rFont val="Calibri"/>
            <family val="2"/>
            <scheme val="minor"/>
          </rPr>
          <t>Harrison County had no permits to report this month.</t>
        </r>
      </text>
    </comment>
    <comment ref="Q200" authorId="2" shapeId="0" xr:uid="{00000000-0006-0000-0000-00001B000000}">
      <text>
        <r>
          <rPr>
            <b/>
            <sz val="9"/>
            <color indexed="81"/>
            <rFont val="Tahoma"/>
            <family val="2"/>
          </rPr>
          <t>Perri Norfolk:</t>
        </r>
        <r>
          <rPr>
            <sz val="9"/>
            <color indexed="81"/>
            <rFont val="Tahoma"/>
            <family val="2"/>
          </rPr>
          <t xml:space="preserve">
No permits to report this month</t>
        </r>
      </text>
    </comment>
    <comment ref="E201" authorId="2" shapeId="0" xr:uid="{00000000-0006-0000-0000-00001C000000}">
      <text>
        <r>
          <rPr>
            <b/>
            <sz val="9"/>
            <color indexed="81"/>
            <rFont val="Tahoma"/>
            <family val="2"/>
          </rPr>
          <t>Perri Norfolk:</t>
        </r>
        <r>
          <rPr>
            <sz val="9"/>
            <color indexed="81"/>
            <rFont val="Tahoma"/>
            <family val="2"/>
          </rPr>
          <t xml:space="preserve">
Fremont did not report on permits due to major flooding
7/9/19 updated with numbers sent by Fremont</t>
        </r>
      </text>
    </comment>
    <comment ref="Q201" authorId="2" shapeId="0" xr:uid="{00000000-0006-0000-0000-00001D000000}">
      <text>
        <r>
          <rPr>
            <b/>
            <sz val="9"/>
            <color indexed="81"/>
            <rFont val="Tahoma"/>
            <family val="2"/>
          </rPr>
          <t>Perri Norfolk:</t>
        </r>
        <r>
          <rPr>
            <sz val="9"/>
            <color indexed="81"/>
            <rFont val="Tahoma"/>
            <family val="2"/>
          </rPr>
          <t xml:space="preserve">
4/1 Mills only provided the number of permits. No totals.
5/29 Updated with the valutation of permits.</t>
        </r>
      </text>
    </comment>
    <comment ref="E202" authorId="2" shapeId="0" xr:uid="{00000000-0006-0000-0000-00001E000000}">
      <text>
        <r>
          <rPr>
            <b/>
            <sz val="9"/>
            <color indexed="81"/>
            <rFont val="Tahoma"/>
            <family val="2"/>
          </rPr>
          <t>Perri Norfolk:</t>
        </r>
        <r>
          <rPr>
            <sz val="9"/>
            <color indexed="81"/>
            <rFont val="Tahoma"/>
            <family val="2"/>
          </rPr>
          <t xml:space="preserve">
Fremont did not report on permits due to major flooding
7/9/19 updated with numbers sent by Fremont</t>
        </r>
      </text>
    </comment>
    <comment ref="S202" authorId="2" shapeId="0" xr:uid="{00000000-0006-0000-0000-00001F000000}">
      <text>
        <r>
          <rPr>
            <b/>
            <sz val="9"/>
            <color indexed="81"/>
            <rFont val="Tahoma"/>
            <family val="2"/>
          </rPr>
          <t>Perri Norfolk:</t>
        </r>
        <r>
          <rPr>
            <sz val="9"/>
            <color indexed="81"/>
            <rFont val="Tahoma"/>
            <family val="2"/>
          </rPr>
          <t xml:space="preserve">
Updated: 7/30
</t>
        </r>
      </text>
    </comment>
    <comment ref="G203" authorId="2" shapeId="0" xr:uid="{00000000-0006-0000-0000-000020000000}">
      <text>
        <r>
          <rPr>
            <b/>
            <sz val="9"/>
            <color indexed="81"/>
            <rFont val="Tahoma"/>
            <family val="2"/>
          </rPr>
          <t>Perri Norfolk:</t>
        </r>
        <r>
          <rPr>
            <sz val="9"/>
            <color indexed="81"/>
            <rFont val="Tahoma"/>
            <family val="2"/>
          </rPr>
          <t xml:space="preserve">
8/5/19 updated Douglas County permit numbers</t>
        </r>
      </text>
    </comment>
    <comment ref="I203" authorId="2" shapeId="0" xr:uid="{00000000-0006-0000-0000-000021000000}">
      <text>
        <r>
          <rPr>
            <b/>
            <sz val="9"/>
            <color indexed="81"/>
            <rFont val="Tahoma"/>
            <family val="2"/>
          </rPr>
          <t>Perri Norfolk:</t>
        </r>
        <r>
          <rPr>
            <sz val="9"/>
            <color indexed="81"/>
            <rFont val="Tahoma"/>
            <family val="2"/>
          </rPr>
          <t xml:space="preserve">
7/9/19 Did not receive permits from Gretna
7/10/19 Updated with Gretna permit numbers</t>
        </r>
      </text>
    </comment>
    <comment ref="G204" authorId="2" shapeId="0" xr:uid="{00000000-0006-0000-0000-000022000000}">
      <text>
        <r>
          <rPr>
            <b/>
            <sz val="9"/>
            <color indexed="81"/>
            <rFont val="Tahoma"/>
            <family val="2"/>
          </rPr>
          <t>Perri Norfolk:</t>
        </r>
        <r>
          <rPr>
            <sz val="9"/>
            <color indexed="81"/>
            <rFont val="Tahoma"/>
            <family val="2"/>
          </rPr>
          <t xml:space="preserve">
8/15/19 Omaha and Douglas permits updated. </t>
        </r>
      </text>
    </comment>
    <comment ref="G220" authorId="6" shapeId="0" xr:uid="{48D07309-8165-43E9-8558-33E10DC8E8B7}">
      <text>
        <r>
          <rPr>
            <b/>
            <sz val="9"/>
            <color indexed="81"/>
            <rFont val="Tahoma"/>
            <family val="2"/>
          </rPr>
          <t>Perri Stolpe:</t>
        </r>
        <r>
          <rPr>
            <sz val="9"/>
            <color indexed="81"/>
            <rFont val="Tahoma"/>
            <family val="2"/>
          </rPr>
          <t xml:space="preserve">
10/30/20 - Douglas County did not send permit data for the month of September.</t>
        </r>
      </text>
    </comment>
    <comment ref="I221" authorId="6" shapeId="0" xr:uid="{73483C2E-82E4-4106-BCC4-8520263F226D}">
      <text>
        <r>
          <rPr>
            <b/>
            <sz val="9"/>
            <color indexed="81"/>
            <rFont val="Tahoma"/>
            <family val="2"/>
          </rPr>
          <t>Perri Stolpe:</t>
        </r>
        <r>
          <rPr>
            <sz val="9"/>
            <color indexed="81"/>
            <rFont val="Tahoma"/>
            <family val="2"/>
          </rPr>
          <t xml:space="preserve">
12/1/20 - did not receive permit data from Sarpy county
2/5/21 - Sarpy updated</t>
        </r>
      </text>
    </comment>
    <comment ref="I222" authorId="6" shapeId="0" xr:uid="{CB506E62-E1DB-41F9-B45A-A79FCDBCE6A3}">
      <text>
        <r>
          <rPr>
            <b/>
            <sz val="9"/>
            <color indexed="81"/>
            <rFont val="Tahoma"/>
            <family val="2"/>
          </rPr>
          <t>Perri Stolpe:</t>
        </r>
        <r>
          <rPr>
            <sz val="9"/>
            <color indexed="81"/>
            <rFont val="Tahoma"/>
            <family val="2"/>
          </rPr>
          <t xml:space="preserve">
1/11/21 - did not receive permits data from Sarpy county
2/5/21 - Updated Sarpy</t>
        </r>
      </text>
    </comment>
    <comment ref="O222" authorId="6" shapeId="0" xr:uid="{51DF6116-8780-4384-85AD-AC6CDA26AE82}">
      <text>
        <r>
          <rPr>
            <b/>
            <sz val="9"/>
            <color indexed="81"/>
            <rFont val="Tahoma"/>
            <family val="2"/>
          </rPr>
          <t>Perri Stolpe:</t>
        </r>
        <r>
          <rPr>
            <sz val="9"/>
            <color indexed="81"/>
            <rFont val="Tahoma"/>
            <family val="2"/>
          </rPr>
          <t xml:space="preserve">
1/11/21 - did not receive permit data from Harrison</t>
        </r>
      </text>
    </comment>
    <comment ref="I223" authorId="6" shapeId="0" xr:uid="{DABF4033-47FE-44D4-A659-F5C4BDBA400E}">
      <text>
        <r>
          <rPr>
            <b/>
            <sz val="9"/>
            <color indexed="81"/>
            <rFont val="Tahoma"/>
            <family val="2"/>
          </rPr>
          <t>Perri Stolpe:</t>
        </r>
        <r>
          <rPr>
            <sz val="9"/>
            <color indexed="81"/>
            <rFont val="Tahoma"/>
            <family val="2"/>
          </rPr>
          <t xml:space="preserve">
1/26/21 - no permit data from Sarpy County
2/5/21 - Updated Sarpy</t>
        </r>
      </text>
    </comment>
    <comment ref="K235" authorId="7" shapeId="0" xr:uid="{D32DB3D7-A6CA-4DBF-BEB2-99D7A7F38A0B}">
      <text>
        <r>
          <rPr>
            <b/>
            <sz val="9"/>
            <color indexed="81"/>
            <rFont val="Tahoma"/>
            <family val="2"/>
          </rPr>
          <t>Sarah Klostermeyer:</t>
        </r>
        <r>
          <rPr>
            <sz val="9"/>
            <color indexed="81"/>
            <rFont val="Tahoma"/>
            <family val="2"/>
          </rPr>
          <t xml:space="preserve">
04/05/2022 - Updated City of Wahoo.</t>
        </r>
      </text>
    </comment>
    <comment ref="K236" authorId="7" shapeId="0" xr:uid="{AD04D556-CAE3-4D10-9C01-9FAAE16E0DC0}">
      <text>
        <r>
          <rPr>
            <b/>
            <sz val="9"/>
            <color indexed="81"/>
            <rFont val="Tahoma"/>
            <family val="2"/>
          </rPr>
          <t>Sarah Klostermeyer:</t>
        </r>
        <r>
          <rPr>
            <sz val="9"/>
            <color indexed="81"/>
            <rFont val="Tahoma"/>
            <family val="2"/>
          </rPr>
          <t xml:space="preserve">
2/15/22 - no permit data from City of
 Wahoo
04/05/2022 - Updated City of Wahoo.</t>
        </r>
      </text>
    </comment>
    <comment ref="O236" authorId="7" shapeId="0" xr:uid="{2BDFB63B-C8E1-4D30-829D-D9595ECD552C}">
      <text>
        <r>
          <rPr>
            <b/>
            <sz val="9"/>
            <color indexed="81"/>
            <rFont val="Tahoma"/>
            <family val="2"/>
          </rPr>
          <t>Sarah Klostermeyer:</t>
        </r>
        <r>
          <rPr>
            <sz val="9"/>
            <color indexed="81"/>
            <rFont val="Tahoma"/>
            <family val="2"/>
          </rPr>
          <t xml:space="preserve">
2/15/22 - no permit data from Harrison County
</t>
        </r>
      </text>
    </comment>
    <comment ref="E238" authorId="7" shapeId="0" xr:uid="{EF9E660D-6F19-4CFD-A47B-76B7F0623DCB}">
      <text>
        <r>
          <rPr>
            <b/>
            <sz val="9"/>
            <color indexed="81"/>
            <rFont val="Tahoma"/>
            <family val="2"/>
          </rPr>
          <t>Sarah Klostermeyer:</t>
        </r>
        <r>
          <rPr>
            <sz val="9"/>
            <color indexed="81"/>
            <rFont val="Tahoma"/>
            <family val="2"/>
          </rPr>
          <t xml:space="preserve">
03/21/2022 - No permit data from Dodge County.</t>
        </r>
      </text>
    </comment>
    <comment ref="G238" authorId="7" shapeId="0" xr:uid="{704980E0-675D-4949-BC5A-976BC3AD639B}">
      <text>
        <r>
          <rPr>
            <b/>
            <sz val="9"/>
            <color indexed="81"/>
            <rFont val="Tahoma"/>
            <family val="2"/>
          </rPr>
          <t>Sarah Klostermeyer:</t>
        </r>
        <r>
          <rPr>
            <sz val="9"/>
            <color indexed="81"/>
            <rFont val="Tahoma"/>
            <family val="2"/>
          </rPr>
          <t xml:space="preserve">
03/21/2022 - No permit data from Douglas County.
04/04/2022 - Updated Douglas County.</t>
        </r>
      </text>
    </comment>
    <comment ref="K238" authorId="7" shapeId="0" xr:uid="{CCC9DBDC-4C14-4C09-B2F3-939BB961ADCC}">
      <text>
        <r>
          <rPr>
            <b/>
            <sz val="9"/>
            <color indexed="81"/>
            <rFont val="Tahoma"/>
            <family val="2"/>
          </rPr>
          <t>Sarah Klostermeyer:</t>
        </r>
        <r>
          <rPr>
            <sz val="9"/>
            <color indexed="81"/>
            <rFont val="Tahoma"/>
            <family val="2"/>
          </rPr>
          <t xml:space="preserve">
03/21/2022 - No permit data from City of Wahoo.
04/05/2022 - Updated City of Wahoo.</t>
        </r>
      </text>
    </comment>
    <comment ref="O239" authorId="7" shapeId="0" xr:uid="{326D0C84-E92D-4704-AABB-58707BAA4518}">
      <text>
        <r>
          <rPr>
            <b/>
            <sz val="9"/>
            <color indexed="81"/>
            <rFont val="Tahoma"/>
            <family val="2"/>
          </rPr>
          <t>Sarah Klostermeyer:</t>
        </r>
        <r>
          <rPr>
            <sz val="9"/>
            <color indexed="81"/>
            <rFont val="Tahoma"/>
            <family val="2"/>
          </rPr>
          <t xml:space="preserve">
04/07/2022 - No permit data from Harrison County.
06/02/2022 - Updated Harrison County.</t>
        </r>
      </text>
    </comment>
    <comment ref="I240" authorId="7" shapeId="0" xr:uid="{BE73E0A6-84DE-4BC3-B6EA-1C57943DA11D}">
      <text>
        <r>
          <rPr>
            <b/>
            <sz val="9"/>
            <color indexed="81"/>
            <rFont val="Tahoma"/>
            <family val="2"/>
          </rPr>
          <t>Sarah Klostermeyer:</t>
        </r>
        <r>
          <rPr>
            <sz val="9"/>
            <color indexed="81"/>
            <rFont val="Tahoma"/>
            <family val="2"/>
          </rPr>
          <t xml:space="preserve">
05/04/2022 - No permit data from Sarpy County.
07/06/2022 - Updated Sarpy County.</t>
        </r>
      </text>
    </comment>
    <comment ref="I241" authorId="7" shapeId="0" xr:uid="{A74160C5-E3F8-4DD9-93DB-98A24CB07CDE}">
      <text>
        <r>
          <rPr>
            <b/>
            <sz val="9"/>
            <color indexed="81"/>
            <rFont val="Tahoma"/>
            <family val="2"/>
          </rPr>
          <t>Sarah Klostermeyer:</t>
        </r>
        <r>
          <rPr>
            <sz val="9"/>
            <color indexed="81"/>
            <rFont val="Tahoma"/>
            <family val="2"/>
          </rPr>
          <t xml:space="preserve">
06/02/2022 - No permit data from Sarpy County.
07/06/2022 - Updated Sarpy County.</t>
        </r>
      </text>
    </comment>
    <comment ref="S245" authorId="7" shapeId="0" xr:uid="{95BFF04E-FEAA-4F63-8216-B5A249FF3D3C}">
      <text>
        <r>
          <rPr>
            <b/>
            <sz val="9"/>
            <color indexed="81"/>
            <rFont val="Tahoma"/>
            <family val="2"/>
          </rPr>
          <t>Sarah Klostermeyer:</t>
        </r>
        <r>
          <rPr>
            <sz val="9"/>
            <color indexed="81"/>
            <rFont val="Tahoma"/>
            <family val="2"/>
          </rPr>
          <t xml:space="preserve">
10/04/2022 - No permit data from Council Bluffs.</t>
        </r>
      </text>
    </comment>
    <comment ref="S246" authorId="7" shapeId="0" xr:uid="{418D66F1-37E6-43EF-B45E-AB05481459A7}">
      <text>
        <r>
          <rPr>
            <b/>
            <sz val="9"/>
            <color indexed="81"/>
            <rFont val="Tahoma"/>
            <family val="2"/>
          </rPr>
          <t>Sarah Klostermeyer:</t>
        </r>
        <r>
          <rPr>
            <sz val="9"/>
            <color indexed="81"/>
            <rFont val="Tahoma"/>
            <family val="2"/>
          </rPr>
          <t xml:space="preserve">
11/04/2022 - No permit data from Council Bluffs.</t>
        </r>
      </text>
    </comment>
    <comment ref="S247" authorId="7" shapeId="0" xr:uid="{73080652-7577-4AF0-A214-5F9D95DDB91A}">
      <text>
        <r>
          <rPr>
            <b/>
            <sz val="9"/>
            <color indexed="81"/>
            <rFont val="Tahoma"/>
            <family val="2"/>
          </rPr>
          <t>Sarah Klostermeyer:</t>
        </r>
        <r>
          <rPr>
            <sz val="9"/>
            <color indexed="81"/>
            <rFont val="Tahoma"/>
            <family val="2"/>
          </rPr>
          <t xml:space="preserve">
12/08/2022 - No permit data from Council Bluffs.</t>
        </r>
      </text>
    </comment>
    <comment ref="S248" authorId="7" shapeId="0" xr:uid="{65E86D46-8533-4422-B0AC-06290B2E5ED6}">
      <text>
        <r>
          <rPr>
            <b/>
            <sz val="9"/>
            <color indexed="81"/>
            <rFont val="Tahoma"/>
            <family val="2"/>
          </rPr>
          <t>Sarah Klostermeyer:</t>
        </r>
        <r>
          <rPr>
            <sz val="9"/>
            <color indexed="81"/>
            <rFont val="Tahoma"/>
            <family val="2"/>
          </rPr>
          <t xml:space="preserve">
01/10/2023 - No permit data from Council Bluffs.</t>
        </r>
      </text>
    </comment>
    <comment ref="S249" authorId="7" shapeId="0" xr:uid="{F8148439-95AE-48C5-BF3F-DBB4F1B2361C}">
      <text>
        <r>
          <rPr>
            <b/>
            <sz val="9"/>
            <color indexed="81"/>
            <rFont val="Tahoma"/>
            <family val="2"/>
          </rPr>
          <t>Sarah Klostermeyer:</t>
        </r>
        <r>
          <rPr>
            <sz val="9"/>
            <color indexed="81"/>
            <rFont val="Tahoma"/>
            <family val="2"/>
          </rPr>
          <t xml:space="preserve">
02/02/2023 - No permit data from Council Bluffs.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60" authorId="0" shapeId="0" xr:uid="{00000000-0006-0000-0100-000001000000}">
      <text>
        <r>
          <rPr>
            <b/>
            <sz val="9"/>
            <color indexed="81"/>
            <rFont val="Tahoma"/>
            <family val="2"/>
          </rPr>
          <t>Jennifer Zarek:</t>
        </r>
        <r>
          <rPr>
            <sz val="9"/>
            <color indexed="81"/>
            <rFont val="Tahoma"/>
            <family val="2"/>
          </rPr>
          <t xml:space="preserve">
2016 Permits were revised in Nov. 2017</t>
        </r>
      </text>
    </comment>
    <comment ref="A163" authorId="0" shapeId="0" xr:uid="{00000000-0006-0000-0100-000002000000}">
      <text>
        <r>
          <rPr>
            <b/>
            <sz val="9"/>
            <color indexed="81"/>
            <rFont val="Tahoma"/>
            <family val="2"/>
          </rPr>
          <t>Jennifer Zarek:</t>
        </r>
        <r>
          <rPr>
            <sz val="9"/>
            <color indexed="81"/>
            <rFont val="Tahoma"/>
            <family val="2"/>
          </rPr>
          <t xml:space="preserve">
Revised 9/2017</t>
        </r>
      </text>
    </comment>
    <comment ref="A168" authorId="0" shapeId="0" xr:uid="{00000000-0006-0000-0100-000003000000}">
      <text>
        <r>
          <rPr>
            <b/>
            <sz val="9"/>
            <color indexed="81"/>
            <rFont val="Tahoma"/>
            <family val="2"/>
          </rPr>
          <t>Jennifer Zarek:</t>
        </r>
        <r>
          <rPr>
            <sz val="9"/>
            <color indexed="81"/>
            <rFont val="Tahoma"/>
            <family val="2"/>
          </rPr>
          <t xml:space="preserve">
Revised 9/2017</t>
        </r>
      </text>
    </comment>
    <comment ref="G186" authorId="1" shapeId="0" xr:uid="{00000000-0006-0000-0100-000004000000}">
      <text>
        <r>
          <rPr>
            <b/>
            <sz val="9"/>
            <color indexed="81"/>
            <rFont val="Tahoma"/>
            <family val="2"/>
          </rPr>
          <t>Lauren Foster:</t>
        </r>
        <r>
          <rPr>
            <sz val="9"/>
            <color indexed="81"/>
            <rFont val="Tahoma"/>
            <family val="2"/>
          </rPr>
          <t xml:space="preserve">
City of Omaha permit report reported 82 NSFR. We only show 81 NSFR.
-5 NSFR on the Douglas Permit Report had $0 valuation.</t>
        </r>
      </text>
    </comment>
    <comment ref="G187" authorId="0" shapeId="0" xr:uid="{00000000-0006-0000-0100-000005000000}">
      <text>
        <r>
          <rPr>
            <b/>
            <sz val="9"/>
            <color indexed="81"/>
            <rFont val="Tahoma"/>
            <family val="2"/>
          </rPr>
          <t>Jennifer Zarek:</t>
        </r>
        <r>
          <rPr>
            <sz val="9"/>
            <color indexed="81"/>
            <rFont val="Tahoma"/>
            <family val="2"/>
          </rPr>
          <t xml:space="preserve">
Revised May 4, 2018</t>
        </r>
      </text>
    </comment>
    <comment ref="H187" authorId="0" shapeId="0" xr:uid="{00000000-0006-0000-0100-000006000000}">
      <text>
        <r>
          <rPr>
            <b/>
            <sz val="9"/>
            <color indexed="81"/>
            <rFont val="Tahoma"/>
            <family val="2"/>
          </rPr>
          <t>Jennifer Zarek:</t>
        </r>
        <r>
          <rPr>
            <sz val="9"/>
            <color indexed="81"/>
            <rFont val="Tahoma"/>
            <family val="2"/>
          </rPr>
          <t xml:space="preserve">
Revised May 4, 2018</t>
        </r>
      </text>
    </comment>
    <comment ref="U187" authorId="0" shapeId="0" xr:uid="{00000000-0006-0000-0100-000007000000}">
      <text>
        <r>
          <rPr>
            <b/>
            <sz val="9"/>
            <color indexed="81"/>
            <rFont val="Tahoma"/>
            <family val="2"/>
          </rPr>
          <t>Jennifer Zarek:</t>
        </r>
        <r>
          <rPr>
            <sz val="9"/>
            <color indexed="81"/>
            <rFont val="Tahoma"/>
            <family val="2"/>
          </rPr>
          <t xml:space="preserve">
Revised May 4, 2018</t>
        </r>
      </text>
    </comment>
    <comment ref="V187" authorId="0" shapeId="0" xr:uid="{00000000-0006-0000-0100-000008000000}">
      <text>
        <r>
          <rPr>
            <b/>
            <sz val="9"/>
            <color indexed="81"/>
            <rFont val="Tahoma"/>
            <family val="2"/>
          </rPr>
          <t>Jennifer Zarek:</t>
        </r>
        <r>
          <rPr>
            <sz val="9"/>
            <color indexed="81"/>
            <rFont val="Tahoma"/>
            <family val="2"/>
          </rPr>
          <t xml:space="preserve">
Revised May 4, 2018</t>
        </r>
      </text>
    </comment>
    <comment ref="G188" authorId="1" shapeId="0" xr:uid="{00000000-0006-0000-0100-000009000000}">
      <text>
        <r>
          <rPr>
            <b/>
            <sz val="9"/>
            <color indexed="81"/>
            <rFont val="Tahoma"/>
            <family val="2"/>
          </rPr>
          <t>Lauren Foster:</t>
        </r>
        <r>
          <rPr>
            <sz val="9"/>
            <color indexed="81"/>
            <rFont val="Tahoma"/>
            <family val="2"/>
          </rPr>
          <t xml:space="preserve">
Updated on 8/1/2018.</t>
        </r>
      </text>
    </comment>
    <comment ref="P188" authorId="1" shapeId="0" xr:uid="{00000000-0006-0000-0100-00000A000000}">
      <text>
        <r>
          <rPr>
            <b/>
            <sz val="9"/>
            <color indexed="81"/>
            <rFont val="Tahoma"/>
            <family val="2"/>
          </rPr>
          <t>Lauren Foster:</t>
        </r>
        <r>
          <rPr>
            <sz val="9"/>
            <color indexed="81"/>
            <rFont val="Tahoma"/>
            <family val="2"/>
          </rPr>
          <t xml:space="preserve">
No valuation was given.</t>
        </r>
      </text>
    </comment>
    <comment ref="G189" authorId="1" shapeId="0" xr:uid="{00000000-0006-0000-0100-00000B000000}">
      <text>
        <r>
          <rPr>
            <b/>
            <sz val="9"/>
            <color indexed="81"/>
            <rFont val="Tahoma"/>
            <family val="2"/>
          </rPr>
          <t>Lauren Foster:</t>
        </r>
        <r>
          <rPr>
            <sz val="9"/>
            <color indexed="81"/>
            <rFont val="Tahoma"/>
            <family val="2"/>
          </rPr>
          <t xml:space="preserve">
Updated on 8/1/2018.</t>
        </r>
      </text>
    </comment>
    <comment ref="Q189" authorId="1" shapeId="0" xr:uid="{00000000-0006-0000-0100-00000C000000}">
      <text>
        <r>
          <rPr>
            <b/>
            <sz val="9"/>
            <color indexed="81"/>
            <rFont val="Tahoma"/>
            <family val="2"/>
          </rPr>
          <t>Lauren Foster:</t>
        </r>
        <r>
          <rPr>
            <sz val="9"/>
            <color indexed="81"/>
            <rFont val="Tahoma"/>
            <family val="2"/>
          </rPr>
          <t xml:space="preserve">
Updated on 8/1/2018.</t>
        </r>
      </text>
    </comment>
    <comment ref="G190" authorId="1" shapeId="0" xr:uid="{00000000-0006-0000-0100-00000D000000}">
      <text>
        <r>
          <rPr>
            <b/>
            <sz val="9"/>
            <color indexed="81"/>
            <rFont val="Tahoma"/>
            <family val="2"/>
          </rPr>
          <t>Lauren Foster:</t>
        </r>
        <r>
          <rPr>
            <sz val="9"/>
            <color indexed="81"/>
            <rFont val="Tahoma"/>
            <family val="2"/>
          </rPr>
          <t xml:space="preserve">
Updated on 8/1/2018.</t>
        </r>
      </text>
    </comment>
    <comment ref="Q190" authorId="1" shapeId="0" xr:uid="{00000000-0006-0000-0100-00000E000000}">
      <text>
        <r>
          <rPr>
            <b/>
            <sz val="9"/>
            <color indexed="81"/>
            <rFont val="Tahoma"/>
            <family val="2"/>
          </rPr>
          <t>Lauren Foster:</t>
        </r>
        <r>
          <rPr>
            <sz val="9"/>
            <color indexed="81"/>
            <rFont val="Tahoma"/>
            <family val="2"/>
          </rPr>
          <t xml:space="preserve">
Updated on 8/1/2018.</t>
        </r>
      </text>
    </comment>
    <comment ref="G192" authorId="1" shapeId="0" xr:uid="{00000000-0006-0000-0100-00000F000000}">
      <text>
        <r>
          <rPr>
            <b/>
            <sz val="9"/>
            <color indexed="81"/>
            <rFont val="Tahoma"/>
            <family val="2"/>
          </rPr>
          <t>Lauren Foster:</t>
        </r>
        <r>
          <rPr>
            <sz val="9"/>
            <color indexed="81"/>
            <rFont val="Tahoma"/>
            <family val="2"/>
          </rPr>
          <t xml:space="preserve">
Updated 9/5/2018.</t>
        </r>
      </text>
    </comment>
    <comment ref="I192" authorId="1" shapeId="0" xr:uid="{00000000-0006-0000-0100-000010000000}">
      <text>
        <r>
          <rPr>
            <b/>
            <sz val="9"/>
            <color indexed="81"/>
            <rFont val="Tahoma"/>
            <family val="2"/>
          </rPr>
          <t>Lauren Foster:</t>
        </r>
        <r>
          <rPr>
            <sz val="9"/>
            <color indexed="81"/>
            <rFont val="Tahoma"/>
            <family val="2"/>
          </rPr>
          <t xml:space="preserve">
We did not receive permit data from Gretna.</t>
        </r>
      </text>
    </comment>
    <comment ref="P192" authorId="1" shapeId="0" xr:uid="{00000000-0006-0000-0100-000011000000}">
      <text>
        <r>
          <rPr>
            <b/>
            <sz val="9"/>
            <color indexed="81"/>
            <rFont val="Tahoma"/>
            <family val="2"/>
          </rPr>
          <t>Lauren Foster:</t>
        </r>
        <r>
          <rPr>
            <sz val="9"/>
            <color indexed="81"/>
            <rFont val="Tahoma"/>
            <family val="2"/>
          </rPr>
          <t xml:space="preserve">
Total reflects </t>
        </r>
        <r>
          <rPr>
            <b/>
            <sz val="9"/>
            <color indexed="81"/>
            <rFont val="Tahoma"/>
            <family val="2"/>
          </rPr>
          <t>one</t>
        </r>
        <r>
          <rPr>
            <sz val="9"/>
            <color indexed="81"/>
            <rFont val="Tahoma"/>
            <family val="2"/>
          </rPr>
          <t xml:space="preserve"> of the Single Family Dwellings. We are missing the valuation on one of the SFDs.</t>
        </r>
      </text>
    </comment>
    <comment ref="G194" authorId="0" shapeId="0" xr:uid="{00000000-0006-0000-0100-000012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Perri Stolpe</author>
  </authors>
  <commentList>
    <comment ref="N175" authorId="0" shapeId="0" xr:uid="{00000000-0006-0000-0200-000001000000}">
      <text>
        <r>
          <rPr>
            <b/>
            <sz val="9"/>
            <color indexed="81"/>
            <rFont val="Tahoma"/>
            <family val="2"/>
          </rPr>
          <t>Jennifer Zarek:</t>
        </r>
        <r>
          <rPr>
            <sz val="9"/>
            <color indexed="81"/>
            <rFont val="Tahoma"/>
            <family val="2"/>
          </rPr>
          <t xml:space="preserve">
Revised 10/5/2017</t>
        </r>
      </text>
    </comment>
    <comment ref="AB187" authorId="0" shapeId="0" xr:uid="{00000000-0006-0000-0200-000002000000}">
      <text>
        <r>
          <rPr>
            <b/>
            <sz val="9"/>
            <color indexed="81"/>
            <rFont val="Tahoma"/>
            <family val="2"/>
          </rPr>
          <t>Jennifer Zarek:</t>
        </r>
        <r>
          <rPr>
            <sz val="9"/>
            <color indexed="81"/>
            <rFont val="Tahoma"/>
            <family val="2"/>
          </rPr>
          <t xml:space="preserve">
Council Bluffs did not report number of units.</t>
        </r>
      </text>
    </comment>
    <comment ref="AE187" authorId="0" shapeId="0" xr:uid="{00000000-0006-0000-0200-000003000000}">
      <text>
        <r>
          <rPr>
            <b/>
            <sz val="9"/>
            <color indexed="81"/>
            <rFont val="Tahoma"/>
            <family val="2"/>
          </rPr>
          <t>Jennifer Zarek:</t>
        </r>
        <r>
          <rPr>
            <sz val="9"/>
            <color indexed="81"/>
            <rFont val="Tahoma"/>
            <family val="2"/>
          </rPr>
          <t xml:space="preserve">
Missing units from 2 municiplalities.</t>
        </r>
      </text>
    </comment>
    <comment ref="I189" authorId="1" shapeId="0" xr:uid="{00000000-0006-0000-0200-000004000000}">
      <text>
        <r>
          <rPr>
            <b/>
            <sz val="9"/>
            <color indexed="81"/>
            <rFont val="Tahoma"/>
            <family val="2"/>
          </rPr>
          <t>Lauren Foster:</t>
        </r>
        <r>
          <rPr>
            <sz val="9"/>
            <color indexed="81"/>
            <rFont val="Tahoma"/>
            <family val="2"/>
          </rPr>
          <t xml:space="preserve">
Updated on 8/1/2018.</t>
        </r>
      </text>
    </comment>
    <comment ref="J189" authorId="1" shapeId="0" xr:uid="{00000000-0006-0000-0200-000005000000}">
      <text>
        <r>
          <rPr>
            <b/>
            <sz val="9"/>
            <color indexed="81"/>
            <rFont val="Tahoma"/>
            <family val="2"/>
          </rPr>
          <t>Lauren Foster:</t>
        </r>
        <r>
          <rPr>
            <sz val="9"/>
            <color indexed="81"/>
            <rFont val="Tahoma"/>
            <family val="2"/>
          </rPr>
          <t xml:space="preserve">
We did not receive the total housing units added for Aprils permit report. </t>
        </r>
      </text>
    </comment>
    <comment ref="X189" authorId="1" shapeId="0" xr:uid="{00000000-0006-0000-0200-000006000000}">
      <text>
        <r>
          <rPr>
            <b/>
            <sz val="9"/>
            <color indexed="81"/>
            <rFont val="Tahoma"/>
            <family val="2"/>
          </rPr>
          <t>Lauren Foster:</t>
        </r>
        <r>
          <rPr>
            <sz val="9"/>
            <color indexed="81"/>
            <rFont val="Tahoma"/>
            <family val="2"/>
          </rPr>
          <t xml:space="preserve">
Updated on 8/1/2018.</t>
        </r>
      </text>
    </comment>
    <comment ref="I190" authorId="1" shapeId="0" xr:uid="{00000000-0006-0000-0200-000007000000}">
      <text>
        <r>
          <rPr>
            <b/>
            <sz val="9"/>
            <color indexed="81"/>
            <rFont val="Tahoma"/>
            <family val="2"/>
          </rPr>
          <t>Lauren Foster:</t>
        </r>
        <r>
          <rPr>
            <sz val="9"/>
            <color indexed="81"/>
            <rFont val="Tahoma"/>
            <family val="2"/>
          </rPr>
          <t xml:space="preserve">
Updated on 8/1/2018</t>
        </r>
      </text>
    </comment>
    <comment ref="X190" authorId="1" shapeId="0" xr:uid="{00000000-0006-0000-0200-000008000000}">
      <text>
        <r>
          <rPr>
            <b/>
            <sz val="9"/>
            <color indexed="81"/>
            <rFont val="Tahoma"/>
            <family val="2"/>
          </rPr>
          <t>Lauren Foster:</t>
        </r>
        <r>
          <rPr>
            <sz val="9"/>
            <color indexed="81"/>
            <rFont val="Tahoma"/>
            <family val="2"/>
          </rPr>
          <t xml:space="preserve">
Updated on 8/1/2018.</t>
        </r>
      </text>
    </comment>
    <comment ref="I192" authorId="1" shapeId="0" xr:uid="{00000000-0006-0000-0200-000009000000}">
      <text>
        <r>
          <rPr>
            <b/>
            <sz val="9"/>
            <color indexed="81"/>
            <rFont val="Tahoma"/>
            <family val="2"/>
          </rPr>
          <t xml:space="preserve">Lauren Foster:
</t>
        </r>
        <r>
          <rPr>
            <sz val="9"/>
            <color indexed="81"/>
            <rFont val="Tahoma"/>
            <family val="2"/>
          </rPr>
          <t>Updated 9/5/2018.</t>
        </r>
      </text>
    </comment>
    <comment ref="L192" authorId="1" shapeId="0" xr:uid="{00000000-0006-0000-0200-00000A000000}">
      <text>
        <r>
          <rPr>
            <b/>
            <sz val="9"/>
            <color indexed="81"/>
            <rFont val="Tahoma"/>
            <family val="2"/>
          </rPr>
          <t>Lauren Foster:</t>
        </r>
        <r>
          <rPr>
            <sz val="9"/>
            <color indexed="81"/>
            <rFont val="Tahoma"/>
            <family val="2"/>
          </rPr>
          <t xml:space="preserve">
We did not receive permit data from Gretna.</t>
        </r>
      </text>
    </comment>
    <comment ref="I194" authorId="0" shapeId="0" xr:uid="{00000000-0006-0000-0200-00000B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 ref="J221" authorId="2" shapeId="0" xr:uid="{F3DDEBC0-265F-4C0F-BD53-901F3AE5A9A6}">
      <text>
        <r>
          <rPr>
            <b/>
            <sz val="9"/>
            <color indexed="81"/>
            <rFont val="Tahoma"/>
            <family val="2"/>
          </rPr>
          <t>Perri Stolpe:</t>
        </r>
        <r>
          <rPr>
            <sz val="9"/>
            <color indexed="81"/>
            <rFont val="Tahoma"/>
            <family val="2"/>
          </rPr>
          <t xml:space="preserve">
Omaha permit data did not have number of units for the Multi Family permit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61" authorId="0" shapeId="0" xr:uid="{00000000-0006-0000-0300-000001000000}">
      <text>
        <r>
          <rPr>
            <b/>
            <sz val="9"/>
            <color indexed="81"/>
            <rFont val="Tahoma"/>
            <family val="2"/>
          </rPr>
          <t>Jennifer Zarek:</t>
        </r>
        <r>
          <rPr>
            <sz val="9"/>
            <color indexed="81"/>
            <rFont val="Tahoma"/>
            <family val="2"/>
          </rPr>
          <t xml:space="preserve">
2016 Permits were revised Nov. 2017</t>
        </r>
      </text>
    </comment>
    <comment ref="G188" authorId="0" shapeId="0" xr:uid="{00000000-0006-0000-0300-000002000000}">
      <text>
        <r>
          <rPr>
            <b/>
            <sz val="9"/>
            <color indexed="81"/>
            <rFont val="Tahoma"/>
            <family val="2"/>
          </rPr>
          <t>Jennifer Zarek:</t>
        </r>
        <r>
          <rPr>
            <sz val="9"/>
            <color indexed="81"/>
            <rFont val="Tahoma"/>
            <family val="2"/>
          </rPr>
          <t xml:space="preserve">
Revised May 4, 2018</t>
        </r>
      </text>
    </comment>
    <comment ref="H188" authorId="0" shapeId="0" xr:uid="{00000000-0006-0000-0300-000003000000}">
      <text>
        <r>
          <rPr>
            <b/>
            <sz val="9"/>
            <color indexed="81"/>
            <rFont val="Tahoma"/>
            <family val="2"/>
          </rPr>
          <t>Jennifer Zarek:</t>
        </r>
        <r>
          <rPr>
            <sz val="9"/>
            <color indexed="81"/>
            <rFont val="Tahoma"/>
            <family val="2"/>
          </rPr>
          <t xml:space="preserve">
Revised May 4, 2018</t>
        </r>
      </text>
    </comment>
    <comment ref="U188" authorId="0" shapeId="0" xr:uid="{00000000-0006-0000-0300-000004000000}">
      <text>
        <r>
          <rPr>
            <b/>
            <sz val="9"/>
            <color indexed="81"/>
            <rFont val="Tahoma"/>
            <family val="2"/>
          </rPr>
          <t>Jennifer Zarek:</t>
        </r>
        <r>
          <rPr>
            <sz val="9"/>
            <color indexed="81"/>
            <rFont val="Tahoma"/>
            <family val="2"/>
          </rPr>
          <t xml:space="preserve">
Revised May 4, 2018</t>
        </r>
      </text>
    </comment>
    <comment ref="V188" authorId="0" shapeId="0" xr:uid="{00000000-0006-0000-0300-000005000000}">
      <text>
        <r>
          <rPr>
            <b/>
            <sz val="9"/>
            <color indexed="81"/>
            <rFont val="Tahoma"/>
            <family val="2"/>
          </rPr>
          <t>Jennifer Zarek:</t>
        </r>
        <r>
          <rPr>
            <sz val="9"/>
            <color indexed="81"/>
            <rFont val="Tahoma"/>
            <family val="2"/>
          </rPr>
          <t xml:space="preserve">
Revised May 4, 2018</t>
        </r>
      </text>
    </comment>
    <comment ref="E189" authorId="1" shapeId="0" xr:uid="{00000000-0006-0000-0300-000006000000}">
      <text>
        <r>
          <rPr>
            <b/>
            <sz val="9"/>
            <color indexed="81"/>
            <rFont val="Tahoma"/>
            <family val="2"/>
          </rPr>
          <t>Lauren Foster:</t>
        </r>
        <r>
          <rPr>
            <sz val="9"/>
            <color indexed="81"/>
            <rFont val="Tahoma"/>
            <family val="2"/>
          </rPr>
          <t xml:space="preserve">
Edited 9/7/2018.</t>
        </r>
      </text>
    </comment>
    <comment ref="G190" authorId="1" shapeId="0" xr:uid="{00000000-0006-0000-0300-000007000000}">
      <text>
        <r>
          <rPr>
            <b/>
            <sz val="9"/>
            <color indexed="81"/>
            <rFont val="Tahoma"/>
            <family val="2"/>
          </rPr>
          <t>Lauren Foster:</t>
        </r>
        <r>
          <rPr>
            <sz val="9"/>
            <color indexed="81"/>
            <rFont val="Tahoma"/>
            <family val="2"/>
          </rPr>
          <t xml:space="preserve">
Updated on 8/1/2018.</t>
        </r>
      </text>
    </comment>
    <comment ref="Q190" authorId="1" shapeId="0" xr:uid="{00000000-0006-0000-0300-000008000000}">
      <text>
        <r>
          <rPr>
            <b/>
            <sz val="9"/>
            <color indexed="81"/>
            <rFont val="Tahoma"/>
            <family val="2"/>
          </rPr>
          <t>Lauren Foster:</t>
        </r>
        <r>
          <rPr>
            <sz val="9"/>
            <color indexed="81"/>
            <rFont val="Tahoma"/>
            <family val="2"/>
          </rPr>
          <t xml:space="preserve">
Updated on 8/1/2018.</t>
        </r>
      </text>
    </comment>
    <comment ref="C191" authorId="1" shapeId="0" xr:uid="{00000000-0006-0000-0300-000009000000}">
      <text>
        <r>
          <rPr>
            <b/>
            <sz val="9"/>
            <color indexed="81"/>
            <rFont val="Tahoma"/>
            <family val="2"/>
          </rPr>
          <t>Lauren Foster:</t>
        </r>
        <r>
          <rPr>
            <sz val="9"/>
            <color indexed="81"/>
            <rFont val="Tahoma"/>
            <family val="2"/>
          </rPr>
          <t xml:space="preserve">
Update made 8/6/2018.</t>
        </r>
      </text>
    </comment>
    <comment ref="G191" authorId="1" shapeId="0" xr:uid="{00000000-0006-0000-0300-00000A000000}">
      <text>
        <r>
          <rPr>
            <b/>
            <sz val="9"/>
            <color indexed="81"/>
            <rFont val="Tahoma"/>
            <family val="2"/>
          </rPr>
          <t>Lauren Foster:</t>
        </r>
        <r>
          <rPr>
            <sz val="9"/>
            <color indexed="81"/>
            <rFont val="Tahoma"/>
            <family val="2"/>
          </rPr>
          <t xml:space="preserve">
Updated on 8/1/2018</t>
        </r>
      </text>
    </comment>
    <comment ref="Q191" authorId="1" shapeId="0" xr:uid="{00000000-0006-0000-0300-00000B000000}">
      <text>
        <r>
          <rPr>
            <b/>
            <sz val="9"/>
            <color indexed="81"/>
            <rFont val="Tahoma"/>
            <family val="2"/>
          </rPr>
          <t>Lauren Foster:</t>
        </r>
        <r>
          <rPr>
            <sz val="9"/>
            <color indexed="81"/>
            <rFont val="Tahoma"/>
            <family val="2"/>
          </rPr>
          <t xml:space="preserve">
Updated on 8/1/2018.</t>
        </r>
      </text>
    </comment>
    <comment ref="G193" authorId="1" shapeId="0" xr:uid="{00000000-0006-0000-0300-00000C000000}">
      <text>
        <r>
          <rPr>
            <b/>
            <sz val="9"/>
            <color indexed="81"/>
            <rFont val="Tahoma"/>
            <family val="2"/>
          </rPr>
          <t>Lauren Foster:</t>
        </r>
        <r>
          <rPr>
            <sz val="9"/>
            <color indexed="81"/>
            <rFont val="Tahoma"/>
            <family val="2"/>
          </rPr>
          <t xml:space="preserve">
Updated 9/5/2018.</t>
        </r>
      </text>
    </comment>
    <comment ref="I193" authorId="1" shapeId="0" xr:uid="{00000000-0006-0000-0300-00000D000000}">
      <text>
        <r>
          <rPr>
            <b/>
            <sz val="9"/>
            <color indexed="81"/>
            <rFont val="Tahoma"/>
            <family val="2"/>
          </rPr>
          <t>Lauren Foster:</t>
        </r>
        <r>
          <rPr>
            <sz val="9"/>
            <color indexed="81"/>
            <rFont val="Tahoma"/>
            <family val="2"/>
          </rPr>
          <t xml:space="preserve">
We did not receive permit data from Gretna.</t>
        </r>
      </text>
    </comment>
    <comment ref="G195" authorId="0" shapeId="0" xr:uid="{00000000-0006-0000-0300-00000E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48" authorId="0" shapeId="0" xr:uid="{00000000-0006-0000-0400-000001000000}">
      <text>
        <r>
          <rPr>
            <b/>
            <sz val="9"/>
            <color indexed="81"/>
            <rFont val="Tahoma"/>
            <family val="2"/>
          </rPr>
          <t>Jennifer Zarek:</t>
        </r>
        <r>
          <rPr>
            <sz val="9"/>
            <color indexed="81"/>
            <rFont val="Tahoma"/>
            <family val="2"/>
          </rPr>
          <t xml:space="preserve">
2016 Permits were revised Nov. 2017</t>
        </r>
      </text>
    </comment>
    <comment ref="G177" authorId="1" shapeId="0" xr:uid="{00000000-0006-0000-0400-000002000000}">
      <text>
        <r>
          <rPr>
            <b/>
            <sz val="9"/>
            <color indexed="81"/>
            <rFont val="Tahoma"/>
            <family val="2"/>
          </rPr>
          <t>Lauren Foster:</t>
        </r>
        <r>
          <rPr>
            <sz val="9"/>
            <color indexed="81"/>
            <rFont val="Tahoma"/>
            <family val="2"/>
          </rPr>
          <t xml:space="preserve">
Updated on 8/1/2018.</t>
        </r>
      </text>
    </comment>
    <comment ref="Q177" authorId="1" shapeId="0" xr:uid="{00000000-0006-0000-0400-000003000000}">
      <text>
        <r>
          <rPr>
            <b/>
            <sz val="9"/>
            <color indexed="81"/>
            <rFont val="Tahoma"/>
            <family val="2"/>
          </rPr>
          <t>Lauren Foster:</t>
        </r>
        <r>
          <rPr>
            <sz val="9"/>
            <color indexed="81"/>
            <rFont val="Tahoma"/>
            <family val="2"/>
          </rPr>
          <t xml:space="preserve">
Updated on 8/1/2018.</t>
        </r>
      </text>
    </comment>
    <comment ref="G178" authorId="1" shapeId="0" xr:uid="{00000000-0006-0000-0400-000004000000}">
      <text>
        <r>
          <rPr>
            <b/>
            <sz val="9"/>
            <color indexed="81"/>
            <rFont val="Tahoma"/>
            <family val="2"/>
          </rPr>
          <t>Lauren Foster:</t>
        </r>
        <r>
          <rPr>
            <sz val="9"/>
            <color indexed="81"/>
            <rFont val="Tahoma"/>
            <family val="2"/>
          </rPr>
          <t xml:space="preserve">
Updated on 8/1/2018.</t>
        </r>
      </text>
    </comment>
    <comment ref="Q178" authorId="1" shapeId="0" xr:uid="{00000000-0006-0000-0400-000005000000}">
      <text>
        <r>
          <rPr>
            <b/>
            <sz val="9"/>
            <color indexed="81"/>
            <rFont val="Tahoma"/>
            <family val="2"/>
          </rPr>
          <t>Lauren Foster:</t>
        </r>
        <r>
          <rPr>
            <sz val="9"/>
            <color indexed="81"/>
            <rFont val="Tahoma"/>
            <family val="2"/>
          </rPr>
          <t xml:space="preserve">
Updated on 8/1/2018.</t>
        </r>
      </text>
    </comment>
    <comment ref="G180" authorId="1" shapeId="0" xr:uid="{00000000-0006-0000-0400-000006000000}">
      <text>
        <r>
          <rPr>
            <b/>
            <sz val="9"/>
            <color indexed="81"/>
            <rFont val="Tahoma"/>
            <family val="2"/>
          </rPr>
          <t>Lauren Foster:</t>
        </r>
        <r>
          <rPr>
            <sz val="9"/>
            <color indexed="81"/>
            <rFont val="Tahoma"/>
            <family val="2"/>
          </rPr>
          <t xml:space="preserve">
Updated 9/5/2018.</t>
        </r>
      </text>
    </comment>
    <comment ref="I180" authorId="1" shapeId="0" xr:uid="{00000000-0006-0000-0400-000007000000}">
      <text>
        <r>
          <rPr>
            <b/>
            <sz val="9"/>
            <color indexed="81"/>
            <rFont val="Tahoma"/>
            <family val="2"/>
          </rPr>
          <t>Lauren Foster:</t>
        </r>
        <r>
          <rPr>
            <sz val="9"/>
            <color indexed="81"/>
            <rFont val="Tahoma"/>
            <family val="2"/>
          </rPr>
          <t xml:space="preserve">
We did not receive permit data from Gretna.</t>
        </r>
      </text>
    </comment>
    <comment ref="G182" authorId="0" shapeId="0" xr:uid="{00000000-0006-0000-0400-000008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sharedStrings.xml><?xml version="1.0" encoding="utf-8"?>
<sst xmlns="http://schemas.openxmlformats.org/spreadsheetml/2006/main" count="1577" uniqueCount="60">
  <si>
    <t>Total Permits*</t>
  </si>
  <si>
    <t>Cass</t>
  </si>
  <si>
    <t>Douglas</t>
  </si>
  <si>
    <t>Sarpy</t>
  </si>
  <si>
    <t>Saunders</t>
  </si>
  <si>
    <t>Washington</t>
  </si>
  <si>
    <t>Harrison</t>
  </si>
  <si>
    <t>Mills</t>
  </si>
  <si>
    <t>Pottawattamie</t>
  </si>
  <si>
    <t>Dodge County (added 2015)</t>
  </si>
  <si>
    <t>Omaha CSA</t>
  </si>
  <si>
    <t>Var. from Previous Year</t>
  </si>
  <si>
    <t>Month</t>
  </si>
  <si>
    <t>Year</t>
  </si>
  <si>
    <t>#</t>
  </si>
  <si>
    <t>Val. ($)</t>
  </si>
  <si>
    <t>YTD $</t>
  </si>
  <si>
    <t>Jan</t>
  </si>
  <si>
    <t>Feb</t>
  </si>
  <si>
    <t>Mar</t>
  </si>
  <si>
    <t>Apr</t>
  </si>
  <si>
    <t>May</t>
  </si>
  <si>
    <t>June</t>
  </si>
  <si>
    <t>Jul</t>
  </si>
  <si>
    <t>Aug</t>
  </si>
  <si>
    <t>Sep</t>
  </si>
  <si>
    <t>Oct</t>
  </si>
  <si>
    <t>Nov</t>
  </si>
  <si>
    <t>Dec</t>
  </si>
  <si>
    <t>Total</t>
  </si>
  <si>
    <t>Jun</t>
  </si>
  <si>
    <t>Single Family Permits</t>
  </si>
  <si>
    <t>Wahoo</t>
  </si>
  <si>
    <t>Dodge (added 2015)</t>
  </si>
  <si>
    <t xml:space="preserve">Monthly permits totals are gathered from the following jurisdictions: cities of Omaha Council Bluffs, Bellevue, Blair, Glenwood, </t>
  </si>
  <si>
    <t>Units</t>
  </si>
  <si>
    <t>Non Residential Permits</t>
  </si>
  <si>
    <t>Non Residential Permits - New Construction</t>
  </si>
  <si>
    <t>Monthly permits totals are gathered from the following jurisdictions: cities of Omaha Council Bluffs, Bellevue, Blair, Glenwood, Gretna, La Vista, Louisville, Plattsmouth, Papillion, Springfield, Wahoo and Cass, Dodge, Douglas, Harrison, Mills, Pottawattamie, Sarpy and Washington counties.</t>
  </si>
  <si>
    <t>*Excludes construction of non-residential structures less than $10,0000.</t>
  </si>
  <si>
    <t>Non Residential Permits -  Finish and Tenant Improvements</t>
  </si>
  <si>
    <t>Monthly permits totals are gathered from the following jurisdictions: cities of Omaha, Council Bluffs, Bellevue, Blair, Fremont, Gretna, La Vista, Louisville, Plattsmouth, Papillion, Springfield, Wahoo and Cass, Dodge, Douglas, Harrison, Mills, Pottawattamie, Sarpy and Washington counties.</t>
  </si>
  <si>
    <t>Gretna, La Vista, Louisville, Plattsmouth, Papillion, Springfield, Wahoo and Cass, Dodge, Douglas, Harrison, Mills, Pottawattamie, Sarpy and Washington counties.</t>
  </si>
  <si>
    <t>Non Residential Permits*</t>
  </si>
  <si>
    <t>Multi Family Permits*</t>
  </si>
  <si>
    <t>*Washington County multi-permits reflect only the City of Blair. Multi-family housing is not allowed in the county.</t>
  </si>
  <si>
    <t>*Notes:</t>
  </si>
  <si>
    <t>1. Total permits include all single family, multi family and non-residential (new construction) permits with a valuation of $10,000 or more.  It does not include non-residential - tenant improvements.</t>
  </si>
  <si>
    <t xml:space="preserve">The non-residential permit data presented in this spreadsheet includes tenant finishes and improvements.  These tenant improvements are listed as permit code 437 - Non Residential Alterations and are described as one of the following: remodel existing space; addition; footing and foundation; new building; new tenant finish; shell only or superstructure; or miscellaneous. This data excludes alterations less than $10,000, repairs, and maintenance.
This additional detailed information has been included for Douglas County from May 2006 to present and for Pottawattamie County from January 2005 to present.  We will be reporting this additional data for all jurisdictions going forward. </t>
  </si>
  <si>
    <t>3. Washington County multi-family permits reflect only the City of Blair. Multi-family housing is not allowed in the county.</t>
  </si>
  <si>
    <t># (%)</t>
  </si>
  <si>
    <t>Val. (%)</t>
  </si>
  <si>
    <t>Units (%)</t>
  </si>
  <si>
    <t>Notes:</t>
  </si>
  <si>
    <t>Building Permit Code: 101</t>
  </si>
  <si>
    <t>Building Permit Codes: 102-105</t>
  </si>
  <si>
    <t>Building Permit Codes: 213, 214, 310, 318-320, 322-328</t>
  </si>
  <si>
    <t>*Cass County does not collect non-residential finishes &amp; improvements. The figures in Cass County for Non-Residential Finish &amp; Improve only reflect the Cities of Louisville and Plattsmouth</t>
  </si>
  <si>
    <t>4. Mills County no longer reports the valuation, but the number of permits issued is included.</t>
  </si>
  <si>
    <t>2. Cass County does not collect non-residential finishes &amp; improvements. The figures in Cass County for Non-Residential Finish &amp; Improve only reflect the Cities of Louisville and Plattsmouth.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</si>
</sst>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 #,##0_-;_-* &quot;-&quot;??_-;_-@_-"/>
    <numFmt numFmtId="165" formatCode="0.0%"/>
    <numFmt numFmtId="166" formatCode="0.0"/>
    <numFmt numFmtId="167" formatCode="#,##0.0"/>
    <numFmt numFmtId="168" formatCode="&quot;$&quot;#,##0.0"/>
  </numFmts>
  <fonts count="14" x14ac:knownFonts="1">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u/>
      <sz val="10"/>
      <name val="Calibri"/>
      <family val="2"/>
      <scheme val="minor"/>
    </font>
    <font>
      <sz val="10"/>
      <color rgb="FFFF0000"/>
      <name val="Calibri"/>
      <family val="2"/>
      <scheme val="minor"/>
    </font>
    <font>
      <sz val="9"/>
      <color indexed="81"/>
      <name val="Tahoma"/>
      <family val="2"/>
    </font>
    <font>
      <b/>
      <sz val="9"/>
      <color indexed="81"/>
      <name val="Tahoma"/>
      <family val="2"/>
    </font>
    <font>
      <sz val="10"/>
      <color theme="0"/>
      <name val="Calibri"/>
      <family val="2"/>
      <scheme val="minor"/>
    </font>
    <font>
      <sz val="12"/>
      <color theme="0"/>
      <name val="Calibri"/>
      <family val="2"/>
      <scheme val="minor"/>
    </font>
    <font>
      <b/>
      <sz val="10"/>
      <color theme="0"/>
      <name val="Calibri"/>
      <family val="2"/>
      <scheme val="minor"/>
    </font>
    <font>
      <b/>
      <sz val="20"/>
      <color theme="0"/>
      <name val="Calibri"/>
      <family val="2"/>
      <scheme val="minor"/>
    </font>
    <font>
      <b/>
      <sz val="12"/>
      <color theme="0"/>
      <name val="Calibri"/>
      <family val="2"/>
      <scheme val="minor"/>
    </font>
    <font>
      <b/>
      <sz val="16"/>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92">
    <xf numFmtId="0" fontId="0" fillId="0" borderId="0" xfId="0"/>
    <xf numFmtId="0" fontId="2" fillId="0" borderId="0" xfId="0" applyFont="1"/>
    <xf numFmtId="0" fontId="3" fillId="0" borderId="0" xfId="0" applyFont="1"/>
    <xf numFmtId="164" fontId="3" fillId="0" borderId="0" xfId="0" applyNumberFormat="1" applyFont="1"/>
    <xf numFmtId="164" fontId="2" fillId="0" borderId="0" xfId="0" applyNumberFormat="1" applyFont="1"/>
    <xf numFmtId="0" fontId="3" fillId="0" borderId="0" xfId="0" applyFont="1" applyAlignment="1">
      <alignment horizontal="left"/>
    </xf>
    <xf numFmtId="164" fontId="3" fillId="0" borderId="0" xfId="0" applyNumberFormat="1" applyFont="1" applyAlignment="1">
      <alignment horizontal="center"/>
    </xf>
    <xf numFmtId="0" fontId="2" fillId="0" borderId="0" xfId="0" applyFont="1" applyAlignment="1">
      <alignment horizontal="center"/>
    </xf>
    <xf numFmtId="164" fontId="2" fillId="0" borderId="0" xfId="0" applyNumberFormat="1"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3" fillId="0" borderId="1" xfId="0" applyFont="1" applyBorder="1"/>
    <xf numFmtId="38" fontId="2" fillId="0" borderId="0" xfId="0" applyNumberFormat="1" applyFont="1" applyAlignment="1">
      <alignment horizontal="center" vertical="center"/>
    </xf>
    <xf numFmtId="165" fontId="2" fillId="0" borderId="0" xfId="2" applyNumberFormat="1" applyFont="1" applyAlignment="1">
      <alignment horizontal="center" vertical="center"/>
    </xf>
    <xf numFmtId="0" fontId="3" fillId="0" borderId="2" xfId="0" applyFont="1" applyBorder="1"/>
    <xf numFmtId="0" fontId="2" fillId="0" borderId="2" xfId="0" applyFont="1" applyBorder="1" applyAlignment="1">
      <alignment horizontal="center" vertical="center"/>
    </xf>
    <xf numFmtId="164" fontId="3" fillId="0" borderId="2" xfId="0" applyNumberFormat="1" applyFont="1" applyBorder="1" applyAlignment="1">
      <alignment horizontal="center" vertical="center"/>
    </xf>
    <xf numFmtId="38" fontId="3" fillId="0" borderId="2" xfId="0" applyNumberFormat="1" applyFont="1" applyBorder="1" applyAlignment="1">
      <alignment horizontal="center" vertical="center"/>
    </xf>
    <xf numFmtId="165" fontId="3" fillId="0" borderId="2" xfId="2" applyNumberFormat="1" applyFont="1" applyBorder="1" applyAlignment="1">
      <alignment horizontal="center" vertical="center"/>
    </xf>
    <xf numFmtId="38" fontId="2" fillId="0" borderId="3" xfId="0" applyNumberFormat="1" applyFont="1" applyBorder="1" applyAlignment="1">
      <alignment horizontal="center" vertical="center"/>
    </xf>
    <xf numFmtId="38" fontId="3" fillId="0" borderId="4"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0" borderId="13" xfId="0" applyNumberFormat="1" applyFont="1" applyBorder="1" applyAlignment="1">
      <alignment horizontal="center" vertical="center"/>
    </xf>
    <xf numFmtId="0" fontId="3" fillId="0" borderId="1"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8" fillId="7" borderId="0" xfId="0" applyFont="1" applyFill="1" applyAlignment="1">
      <alignment horizontal="center" vertical="center"/>
    </xf>
    <xf numFmtId="0" fontId="8" fillId="7" borderId="0" xfId="0" applyFont="1" applyFill="1" applyAlignment="1">
      <alignment horizontal="left" vertical="center"/>
    </xf>
    <xf numFmtId="0" fontId="9" fillId="7" borderId="0" xfId="0" applyFont="1" applyFill="1" applyAlignment="1">
      <alignment horizontal="center"/>
    </xf>
    <xf numFmtId="0" fontId="9" fillId="7" borderId="0" xfId="0" applyFont="1" applyFill="1" applyAlignment="1">
      <alignment horizontal="center" vertical="center"/>
    </xf>
    <xf numFmtId="0" fontId="9" fillId="7" borderId="0" xfId="0" applyFont="1" applyFill="1" applyAlignment="1">
      <alignment horizontal="left" vertical="center"/>
    </xf>
    <xf numFmtId="0" fontId="9" fillId="7" borderId="0" xfId="0" applyFont="1" applyFill="1" applyAlignment="1">
      <alignment horizontal="left"/>
    </xf>
    <xf numFmtId="0" fontId="3" fillId="3"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5"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9" xfId="0" applyFont="1" applyFill="1" applyBorder="1" applyAlignment="1">
      <alignment horizontal="center" vertical="center"/>
    </xf>
    <xf numFmtId="164" fontId="2" fillId="0" borderId="20" xfId="0" applyNumberFormat="1" applyFont="1" applyBorder="1" applyAlignment="1">
      <alignment horizontal="center" vertical="center"/>
    </xf>
    <xf numFmtId="164" fontId="3" fillId="0" borderId="21" xfId="0" applyNumberFormat="1" applyFont="1" applyBorder="1" applyAlignment="1">
      <alignment horizontal="center" vertical="center"/>
    </xf>
    <xf numFmtId="164" fontId="2" fillId="0" borderId="6"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9" fillId="7" borderId="0" xfId="0" applyFont="1" applyFill="1" applyAlignment="1">
      <alignment vertical="center"/>
    </xf>
    <xf numFmtId="0" fontId="4" fillId="0" borderId="0" xfId="0" applyFont="1"/>
    <xf numFmtId="164" fontId="3" fillId="0" borderId="2" xfId="0" applyNumberFormat="1" applyFont="1" applyBorder="1" applyAlignment="1">
      <alignment horizontal="center"/>
    </xf>
    <xf numFmtId="0" fontId="3" fillId="0" borderId="3" xfId="0" applyFont="1" applyBorder="1" applyAlignment="1">
      <alignment horizontal="left"/>
    </xf>
    <xf numFmtId="164" fontId="2" fillId="0" borderId="0" xfId="1" applyNumberFormat="1" applyFont="1" applyAlignment="1">
      <alignment horizontal="center"/>
    </xf>
    <xf numFmtId="0" fontId="3" fillId="0" borderId="4" xfId="0" applyFont="1" applyBorder="1" applyAlignment="1">
      <alignment horizontal="left"/>
    </xf>
    <xf numFmtId="164" fontId="2" fillId="0" borderId="0" xfId="1" applyNumberFormat="1" applyFont="1"/>
    <xf numFmtId="164" fontId="5" fillId="0" borderId="0" xfId="1" applyNumberFormat="1" applyFont="1"/>
    <xf numFmtId="0" fontId="3" fillId="0" borderId="2" xfId="0" applyFont="1" applyBorder="1" applyAlignment="1">
      <alignment horizontal="left"/>
    </xf>
    <xf numFmtId="164" fontId="3" fillId="0" borderId="2" xfId="0" applyNumberFormat="1" applyFont="1" applyBorder="1"/>
    <xf numFmtId="0" fontId="2" fillId="0" borderId="22" xfId="0" applyFont="1" applyBorder="1"/>
    <xf numFmtId="0" fontId="12" fillId="7" borderId="0" xfId="0" applyFont="1" applyFill="1" applyAlignment="1">
      <alignment horizontal="left"/>
    </xf>
    <xf numFmtId="0" fontId="9" fillId="7" borderId="0" xfId="0" applyFont="1" applyFill="1"/>
    <xf numFmtId="0" fontId="3" fillId="0" borderId="7" xfId="0" applyFont="1" applyBorder="1"/>
    <xf numFmtId="164" fontId="2" fillId="0" borderId="6" xfId="0" applyNumberFormat="1" applyFont="1" applyBorder="1" applyAlignment="1">
      <alignment horizontal="center"/>
    </xf>
    <xf numFmtId="164" fontId="2" fillId="0" borderId="20" xfId="0" applyNumberFormat="1" applyFont="1" applyBorder="1" applyAlignment="1">
      <alignment horizontal="center"/>
    </xf>
    <xf numFmtId="164" fontId="3" fillId="0" borderId="14" xfId="0" applyNumberFormat="1" applyFont="1" applyBorder="1" applyAlignment="1">
      <alignment horizontal="center"/>
    </xf>
    <xf numFmtId="164" fontId="3" fillId="0" borderId="21" xfId="0" applyNumberFormat="1" applyFont="1" applyBorder="1" applyAlignment="1">
      <alignment horizontal="center"/>
    </xf>
    <xf numFmtId="164" fontId="2" fillId="0" borderId="6" xfId="1" applyNumberFormat="1" applyFont="1" applyBorder="1" applyAlignment="1">
      <alignment horizontal="center"/>
    </xf>
    <xf numFmtId="164" fontId="2" fillId="0" borderId="20" xfId="1" applyNumberFormat="1" applyFont="1" applyBorder="1" applyAlignment="1">
      <alignment horizontal="center"/>
    </xf>
    <xf numFmtId="164" fontId="2" fillId="0" borderId="6" xfId="1" applyNumberFormat="1" applyFont="1" applyBorder="1"/>
    <xf numFmtId="164" fontId="2" fillId="0" borderId="20" xfId="1" applyNumberFormat="1" applyFont="1" applyBorder="1"/>
    <xf numFmtId="164" fontId="3" fillId="0" borderId="14" xfId="0" applyNumberFormat="1" applyFont="1" applyBorder="1"/>
    <xf numFmtId="164" fontId="3" fillId="0" borderId="21" xfId="0" applyNumberFormat="1" applyFont="1" applyBorder="1"/>
    <xf numFmtId="164" fontId="3" fillId="0" borderId="23" xfId="0" applyNumberFormat="1" applyFont="1" applyBorder="1"/>
    <xf numFmtId="164" fontId="3" fillId="0" borderId="22" xfId="0" applyNumberFormat="1" applyFont="1" applyBorder="1"/>
    <xf numFmtId="164" fontId="3" fillId="0" borderId="24" xfId="0" applyNumberFormat="1" applyFont="1" applyBorder="1"/>
    <xf numFmtId="164" fontId="2" fillId="0" borderId="3" xfId="0" applyNumberFormat="1" applyFont="1" applyBorder="1" applyAlignment="1">
      <alignment horizontal="center"/>
    </xf>
    <xf numFmtId="164" fontId="3" fillId="0" borderId="4" xfId="0" applyNumberFormat="1" applyFont="1" applyBorder="1" applyAlignment="1">
      <alignment horizontal="center"/>
    </xf>
    <xf numFmtId="164" fontId="2" fillId="0" borderId="3" xfId="1" applyNumberFormat="1" applyFont="1" applyBorder="1" applyAlignment="1">
      <alignment horizontal="center"/>
    </xf>
    <xf numFmtId="164" fontId="2" fillId="0" borderId="3" xfId="1" applyNumberFormat="1" applyFont="1" applyBorder="1"/>
    <xf numFmtId="164" fontId="3" fillId="0" borderId="4" xfId="0" applyNumberFormat="1" applyFont="1" applyBorder="1"/>
    <xf numFmtId="164" fontId="2" fillId="0" borderId="5" xfId="0" applyNumberFormat="1" applyFont="1" applyBorder="1" applyAlignment="1">
      <alignment horizontal="center"/>
    </xf>
    <xf numFmtId="164" fontId="3" fillId="0" borderId="13" xfId="0" applyNumberFormat="1" applyFont="1" applyBorder="1" applyAlignment="1">
      <alignment horizontal="center"/>
    </xf>
    <xf numFmtId="164" fontId="2" fillId="0" borderId="5" xfId="1" applyNumberFormat="1" applyFont="1" applyBorder="1" applyAlignment="1">
      <alignment horizontal="center"/>
    </xf>
    <xf numFmtId="164" fontId="2" fillId="0" borderId="5" xfId="1" applyNumberFormat="1" applyFont="1" applyBorder="1"/>
    <xf numFmtId="164" fontId="3" fillId="0" borderId="13" xfId="0" applyNumberFormat="1" applyFont="1" applyBorder="1"/>
    <xf numFmtId="38" fontId="2" fillId="0" borderId="5" xfId="0" applyNumberFormat="1" applyFont="1" applyBorder="1" applyAlignment="1">
      <alignment horizontal="center" vertical="center"/>
    </xf>
    <xf numFmtId="38" fontId="3" fillId="0" borderId="13" xfId="0" applyNumberFormat="1" applyFont="1" applyBorder="1" applyAlignment="1">
      <alignment horizontal="center" vertical="center"/>
    </xf>
    <xf numFmtId="0" fontId="2" fillId="0" borderId="26" xfId="0" applyFont="1" applyBorder="1"/>
    <xf numFmtId="0" fontId="2" fillId="0" borderId="27" xfId="0" applyFont="1" applyBorder="1"/>
    <xf numFmtId="0" fontId="3" fillId="0" borderId="27" xfId="0" applyFont="1" applyBorder="1"/>
    <xf numFmtId="49" fontId="2" fillId="0" borderId="26" xfId="0" applyNumberFormat="1" applyFont="1" applyBorder="1" applyAlignment="1">
      <alignment horizontal="right"/>
    </xf>
    <xf numFmtId="0" fontId="2" fillId="0" borderId="26" xfId="0" applyFont="1" applyBorder="1" applyAlignment="1">
      <alignment horizontal="center"/>
    </xf>
    <xf numFmtId="0" fontId="2" fillId="0" borderId="27" xfId="0" applyFont="1" applyBorder="1" applyAlignment="1">
      <alignment horizontal="center"/>
    </xf>
    <xf numFmtId="0" fontId="3" fillId="5" borderId="11" xfId="0" applyFont="1" applyFill="1" applyBorder="1" applyAlignment="1">
      <alignment horizontal="center"/>
    </xf>
    <xf numFmtId="0" fontId="3" fillId="5" borderId="1" xfId="0" applyFont="1" applyFill="1" applyBorder="1"/>
    <xf numFmtId="0" fontId="3" fillId="5" borderId="12" xfId="0" applyFont="1" applyFill="1" applyBorder="1" applyAlignment="1">
      <alignment horizontal="center"/>
    </xf>
    <xf numFmtId="0" fontId="3" fillId="3" borderId="12" xfId="0" applyFont="1" applyFill="1" applyBorder="1" applyAlignment="1">
      <alignment horizontal="center" vertical="center"/>
    </xf>
    <xf numFmtId="0" fontId="9" fillId="7" borderId="0" xfId="0" applyFont="1" applyFill="1" applyAlignment="1">
      <alignment vertical="top"/>
    </xf>
    <xf numFmtId="0" fontId="9" fillId="7" borderId="0" xfId="0" applyFont="1" applyFill="1" applyAlignment="1">
      <alignment vertical="top" wrapText="1"/>
    </xf>
    <xf numFmtId="164" fontId="8" fillId="7" borderId="6" xfId="0" applyNumberFormat="1" applyFont="1" applyFill="1" applyBorder="1" applyAlignment="1">
      <alignment horizontal="left" vertical="center"/>
    </xf>
    <xf numFmtId="164" fontId="8" fillId="7" borderId="20" xfId="0" applyNumberFormat="1" applyFont="1" applyFill="1" applyBorder="1" applyAlignment="1">
      <alignment horizontal="left" vertical="center"/>
    </xf>
    <xf numFmtId="164" fontId="8" fillId="7" borderId="0" xfId="0" applyNumberFormat="1" applyFont="1" applyFill="1" applyAlignment="1">
      <alignment horizontal="left" vertical="center"/>
    </xf>
    <xf numFmtId="164" fontId="8" fillId="7" borderId="3" xfId="0" applyNumberFormat="1" applyFont="1" applyFill="1" applyBorder="1" applyAlignment="1">
      <alignment horizontal="left" vertical="center"/>
    </xf>
    <xf numFmtId="164" fontId="8" fillId="7" borderId="5" xfId="0" applyNumberFormat="1" applyFont="1" applyFill="1" applyBorder="1" applyAlignment="1">
      <alignment horizontal="left" vertical="center"/>
    </xf>
    <xf numFmtId="38" fontId="8" fillId="7" borderId="3" xfId="0" applyNumberFormat="1" applyFont="1" applyFill="1" applyBorder="1" applyAlignment="1">
      <alignment horizontal="left" vertical="center"/>
    </xf>
    <xf numFmtId="165" fontId="8" fillId="7" borderId="0" xfId="2" applyNumberFormat="1" applyFont="1" applyFill="1" applyAlignment="1">
      <alignment horizontal="left" vertical="center"/>
    </xf>
    <xf numFmtId="38" fontId="8" fillId="7" borderId="0" xfId="0" applyNumberFormat="1" applyFont="1" applyFill="1" applyAlignment="1">
      <alignment horizontal="left" vertical="center"/>
    </xf>
    <xf numFmtId="0" fontId="10" fillId="7" borderId="0" xfId="0" applyFont="1" applyFill="1" applyAlignment="1">
      <alignment horizontal="left" vertical="center"/>
    </xf>
    <xf numFmtId="164" fontId="2" fillId="6" borderId="6" xfId="0" applyNumberFormat="1" applyFont="1" applyFill="1" applyBorder="1" applyAlignment="1">
      <alignment horizontal="center" vertical="center"/>
    </xf>
    <xf numFmtId="164" fontId="2" fillId="6" borderId="20" xfId="0" applyNumberFormat="1" applyFont="1" applyFill="1" applyBorder="1" applyAlignment="1">
      <alignment horizontal="center" vertical="center"/>
    </xf>
    <xf numFmtId="164" fontId="3" fillId="6" borderId="14" xfId="0" applyNumberFormat="1" applyFont="1" applyFill="1" applyBorder="1" applyAlignment="1">
      <alignment horizontal="center" vertical="center"/>
    </xf>
    <xf numFmtId="164" fontId="3" fillId="6" borderId="21" xfId="0" applyNumberFormat="1" applyFont="1" applyFill="1" applyBorder="1" applyAlignment="1">
      <alignment horizontal="center" vertical="center"/>
    </xf>
    <xf numFmtId="38" fontId="2" fillId="6" borderId="3" xfId="0" applyNumberFormat="1" applyFont="1" applyFill="1" applyBorder="1" applyAlignment="1">
      <alignment horizontal="center" vertical="center"/>
    </xf>
    <xf numFmtId="165" fontId="2" fillId="6" borderId="0" xfId="2" applyNumberFormat="1" applyFont="1" applyFill="1" applyAlignment="1">
      <alignment horizontal="center" vertical="center"/>
    </xf>
    <xf numFmtId="38" fontId="2" fillId="6" borderId="0" xfId="0" applyNumberFormat="1" applyFont="1" applyFill="1" applyAlignment="1">
      <alignment horizontal="center" vertical="center"/>
    </xf>
    <xf numFmtId="38" fontId="3" fillId="6" borderId="4" xfId="0" applyNumberFormat="1" applyFont="1" applyFill="1" applyBorder="1" applyAlignment="1">
      <alignment horizontal="center" vertical="center"/>
    </xf>
    <xf numFmtId="165" fontId="3" fillId="6" borderId="2" xfId="2" applyNumberFormat="1" applyFont="1" applyFill="1" applyBorder="1" applyAlignment="1">
      <alignment horizontal="center" vertical="center"/>
    </xf>
    <xf numFmtId="38" fontId="3" fillId="6" borderId="2" xfId="0" applyNumberFormat="1" applyFont="1" applyFill="1" applyBorder="1" applyAlignment="1">
      <alignment horizontal="center" vertical="center"/>
    </xf>
    <xf numFmtId="164" fontId="2" fillId="6" borderId="0" xfId="0" applyNumberFormat="1" applyFont="1" applyFill="1" applyAlignment="1">
      <alignment horizontal="center"/>
    </xf>
    <xf numFmtId="164" fontId="3" fillId="6" borderId="2" xfId="0" applyNumberFormat="1" applyFont="1" applyFill="1" applyBorder="1" applyAlignment="1">
      <alignment horizontal="center"/>
    </xf>
    <xf numFmtId="164" fontId="2" fillId="6" borderId="0" xfId="1" applyNumberFormat="1" applyFont="1" applyFill="1" applyAlignment="1">
      <alignment horizontal="center"/>
    </xf>
    <xf numFmtId="164" fontId="2" fillId="6" borderId="0" xfId="1" applyNumberFormat="1" applyFont="1" applyFill="1"/>
    <xf numFmtId="164" fontId="5" fillId="6" borderId="0" xfId="1" applyNumberFormat="1" applyFont="1" applyFill="1"/>
    <xf numFmtId="164" fontId="3" fillId="6" borderId="2" xfId="0" applyNumberFormat="1" applyFont="1" applyFill="1" applyBorder="1"/>
    <xf numFmtId="164" fontId="2" fillId="6" borderId="3" xfId="0" applyNumberFormat="1" applyFont="1" applyFill="1" applyBorder="1" applyAlignment="1">
      <alignment horizontal="center" vertical="center"/>
    </xf>
    <xf numFmtId="38" fontId="2" fillId="6" borderId="5" xfId="0" applyNumberFormat="1" applyFont="1" applyFill="1" applyBorder="1" applyAlignment="1">
      <alignment horizontal="center" vertical="center"/>
    </xf>
    <xf numFmtId="38" fontId="3" fillId="6" borderId="13" xfId="0" applyNumberFormat="1" applyFont="1" applyFill="1" applyBorder="1" applyAlignment="1">
      <alignment horizontal="center" vertical="center"/>
    </xf>
    <xf numFmtId="166" fontId="3" fillId="0" borderId="0" xfId="0" applyNumberFormat="1" applyFont="1" applyAlignment="1">
      <alignment horizont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xf>
    <xf numFmtId="0" fontId="3" fillId="0" borderId="9" xfId="0" applyFont="1" applyBorder="1" applyAlignment="1">
      <alignment horizontal="center"/>
    </xf>
    <xf numFmtId="0" fontId="10" fillId="7" borderId="0" xfId="0" applyFont="1" applyFill="1" applyAlignment="1">
      <alignment horizontal="left" vertical="center" wrapText="1"/>
    </xf>
    <xf numFmtId="0" fontId="10" fillId="7" borderId="20" xfId="0" applyFont="1" applyFill="1" applyBorder="1" applyAlignment="1">
      <alignment horizontal="left" vertical="center" wrapText="1"/>
    </xf>
    <xf numFmtId="167" fontId="3" fillId="0" borderId="0" xfId="0" applyNumberFormat="1" applyFont="1" applyAlignment="1">
      <alignment horizontal="center"/>
    </xf>
    <xf numFmtId="168" fontId="3" fillId="0" borderId="0" xfId="3" applyNumberFormat="1" applyFont="1" applyAlignment="1">
      <alignment horizontal="center"/>
    </xf>
    <xf numFmtId="168" fontId="2" fillId="0" borderId="0" xfId="3" applyNumberFormat="1" applyFont="1"/>
    <xf numFmtId="0" fontId="3" fillId="0" borderId="0" xfId="0" applyFont="1" applyAlignment="1">
      <alignment horizontal="center" vertical="center"/>
    </xf>
    <xf numFmtId="0" fontId="2" fillId="0" borderId="0" xfId="0" applyFont="1" applyAlignment="1">
      <alignment horizontal="right"/>
    </xf>
    <xf numFmtId="0" fontId="3" fillId="0" borderId="0" xfId="0" applyFont="1" applyBorder="1" applyAlignment="1">
      <alignment horizontal="center"/>
    </xf>
    <xf numFmtId="0" fontId="2" fillId="0" borderId="0" xfId="0" applyFont="1" applyBorder="1" applyAlignment="1">
      <alignment horizontal="center" vertical="center"/>
    </xf>
    <xf numFmtId="164" fontId="2" fillId="0" borderId="14" xfId="0" applyNumberFormat="1" applyFont="1" applyBorder="1" applyAlignment="1">
      <alignment horizontal="center" vertical="center"/>
    </xf>
    <xf numFmtId="164" fontId="2" fillId="0" borderId="21"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2" fillId="0" borderId="13" xfId="0" applyNumberFormat="1" applyFont="1" applyBorder="1" applyAlignment="1">
      <alignment horizontal="center" vertical="center"/>
    </xf>
    <xf numFmtId="38" fontId="2" fillId="0" borderId="4" xfId="0" applyNumberFormat="1" applyFont="1" applyBorder="1" applyAlignment="1">
      <alignment horizontal="center" vertical="center"/>
    </xf>
    <xf numFmtId="165" fontId="2" fillId="0" borderId="2" xfId="2" applyNumberFormat="1" applyFont="1" applyBorder="1" applyAlignment="1">
      <alignment horizontal="center" vertical="center"/>
    </xf>
    <xf numFmtId="38" fontId="2" fillId="0" borderId="2" xfId="0" applyNumberFormat="1" applyFont="1" applyBorder="1" applyAlignment="1">
      <alignment horizontal="center" vertical="center"/>
    </xf>
    <xf numFmtId="168" fontId="3" fillId="0" borderId="0" xfId="0" applyNumberFormat="1" applyFont="1" applyAlignment="1">
      <alignment horizontal="center"/>
    </xf>
    <xf numFmtId="0" fontId="2" fillId="0" borderId="21" xfId="0" applyFont="1" applyBorder="1" applyAlignment="1">
      <alignment horizontal="center" vertical="center"/>
    </xf>
    <xf numFmtId="164" fontId="2" fillId="0" borderId="27" xfId="0" applyNumberFormat="1" applyFont="1" applyBorder="1" applyAlignment="1">
      <alignment horizontal="center" vertical="center"/>
    </xf>
    <xf numFmtId="164" fontId="2" fillId="0" borderId="0" xfId="0" applyNumberFormat="1" applyFont="1" applyBorder="1" applyAlignment="1">
      <alignment horizontal="center" vertical="center"/>
    </xf>
    <xf numFmtId="164" fontId="3" fillId="0" borderId="27" xfId="0" applyNumberFormat="1" applyFont="1" applyBorder="1" applyAlignment="1">
      <alignment horizontal="center" vertical="center"/>
    </xf>
    <xf numFmtId="164" fontId="2" fillId="0" borderId="28" xfId="0" applyNumberFormat="1" applyFont="1" applyBorder="1" applyAlignment="1">
      <alignment horizontal="center" vertical="center"/>
    </xf>
    <xf numFmtId="164" fontId="2" fillId="0" borderId="29"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3" fillId="0" borderId="27" xfId="0" applyNumberFormat="1" applyFont="1" applyBorder="1" applyAlignment="1">
      <alignment horizontal="center"/>
    </xf>
    <xf numFmtId="164" fontId="2" fillId="0" borderId="30" xfId="0" applyNumberFormat="1" applyFont="1" applyBorder="1" applyAlignment="1">
      <alignment horizontal="center"/>
    </xf>
    <xf numFmtId="164" fontId="2" fillId="0" borderId="31" xfId="0" applyNumberFormat="1" applyFont="1" applyBorder="1" applyAlignment="1">
      <alignment horizontal="center"/>
    </xf>
    <xf numFmtId="164" fontId="2" fillId="0" borderId="32" xfId="0" applyNumberFormat="1" applyFont="1" applyBorder="1" applyAlignment="1">
      <alignment horizontal="center"/>
    </xf>
    <xf numFmtId="164" fontId="2" fillId="0" borderId="33" xfId="0" applyNumberFormat="1" applyFont="1" applyBorder="1" applyAlignment="1">
      <alignment horizontal="center"/>
    </xf>
    <xf numFmtId="164" fontId="3" fillId="0" borderId="34" xfId="0" applyNumberFormat="1" applyFont="1" applyBorder="1" applyAlignment="1">
      <alignment horizontal="center"/>
    </xf>
    <xf numFmtId="164" fontId="3" fillId="0" borderId="34" xfId="0" applyNumberFormat="1" applyFont="1" applyBorder="1" applyAlignment="1">
      <alignment horizontal="center" vertical="center"/>
    </xf>
    <xf numFmtId="164" fontId="2" fillId="0" borderId="6" xfId="0" applyNumberFormat="1" applyFont="1" applyFill="1" applyBorder="1" applyAlignment="1">
      <alignment horizontal="center" vertical="center"/>
    </xf>
    <xf numFmtId="164" fontId="2" fillId="0" borderId="27" xfId="0" applyNumberFormat="1" applyFont="1" applyFill="1" applyBorder="1" applyAlignment="1">
      <alignment horizontal="center" vertical="center"/>
    </xf>
    <xf numFmtId="0" fontId="2" fillId="0" borderId="24" xfId="0" applyFont="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9" fillId="7" borderId="0" xfId="0" applyFont="1" applyFill="1" applyAlignment="1">
      <alignment horizontal="left" vertical="center" wrapText="1"/>
    </xf>
    <xf numFmtId="0" fontId="11" fillId="7" borderId="22" xfId="0" applyFont="1" applyFill="1" applyBorder="1" applyAlignment="1">
      <alignment horizont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0" fontId="3" fillId="5" borderId="10" xfId="0" applyFont="1" applyFill="1" applyBorder="1" applyAlignment="1">
      <alignment horizontal="center"/>
    </xf>
    <xf numFmtId="0" fontId="3" fillId="5" borderId="8" xfId="0" applyFont="1" applyFill="1" applyBorder="1" applyAlignment="1">
      <alignment horizontal="center"/>
    </xf>
    <xf numFmtId="0" fontId="3" fillId="5" borderId="25" xfId="0" applyFont="1" applyFill="1" applyBorder="1" applyAlignment="1">
      <alignment horizontal="center"/>
    </xf>
    <xf numFmtId="0" fontId="3" fillId="3" borderId="25" xfId="0" applyFont="1" applyFill="1" applyBorder="1" applyAlignment="1">
      <alignment horizontal="center" vertical="center"/>
    </xf>
    <xf numFmtId="0" fontId="11" fillId="7" borderId="7" xfId="0" applyFont="1" applyFill="1" applyBorder="1" applyAlignment="1">
      <alignment horizontal="center"/>
    </xf>
    <xf numFmtId="0" fontId="11" fillId="7" borderId="8" xfId="0" applyFont="1" applyFill="1" applyBorder="1" applyAlignment="1">
      <alignment horizontal="center"/>
    </xf>
    <xf numFmtId="0" fontId="11" fillId="7" borderId="9" xfId="0" applyFont="1" applyFill="1" applyBorder="1" applyAlignment="1">
      <alignment horizontal="center"/>
    </xf>
    <xf numFmtId="0" fontId="3" fillId="0" borderId="9" xfId="0" applyFont="1" applyBorder="1" applyAlignment="1">
      <alignment horizontal="center"/>
    </xf>
    <xf numFmtId="0" fontId="3" fillId="0" borderId="22" xfId="0" applyFont="1" applyBorder="1" applyAlignment="1">
      <alignment horizontal="center"/>
    </xf>
    <xf numFmtId="0" fontId="9" fillId="7" borderId="0" xfId="0" applyFont="1" applyFill="1" applyAlignment="1">
      <alignment horizontal="left" vertical="top" wrapText="1"/>
    </xf>
    <xf numFmtId="0" fontId="11" fillId="7" borderId="0" xfId="0" applyFont="1" applyFill="1" applyAlignment="1">
      <alignment horizontal="center"/>
    </xf>
    <xf numFmtId="0" fontId="13" fillId="7" borderId="0" xfId="0" applyFont="1" applyFill="1" applyAlignment="1">
      <alignment horizontal="center"/>
    </xf>
    <xf numFmtId="0" fontId="10" fillId="7" borderId="0" xfId="0" applyFont="1" applyFill="1" applyAlignment="1">
      <alignment horizontal="left" vertical="center" wrapText="1"/>
    </xf>
    <xf numFmtId="0" fontId="10" fillId="7" borderId="20" xfId="0" applyFont="1" applyFill="1" applyBorder="1" applyAlignment="1">
      <alignment horizontal="left" vertical="center" wrapText="1"/>
    </xf>
  </cellXfs>
  <cellStyles count="4">
    <cellStyle name="Comma" xfId="1" builtinId="3"/>
    <cellStyle name="Currency" xfId="3" builtinId="4"/>
    <cellStyle name="Normal" xfId="0" builtinId="0"/>
    <cellStyle name="Percent" xfId="2" builtinId="5"/>
  </cellStyles>
  <dxfs count="12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Perri Stolpe" id="{B31EA8C3-071E-42A8-8A86-C6DC27E548BE}" userId="S-1-5-21-1881350423-3270763154-3848312523-517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00" dT="2019-03-29T18:36:14.19" personId="{B31EA8C3-071E-42A8-8A86-C6DC27E548BE}" id="{C2256A6E-2755-4BA9-A310-105AE001CD3E}">
    <text>Louisville had no permits to report this month.</text>
  </threadedComment>
  <threadedComment ref="E200" dT="2019-03-29T18:34:53.95" personId="{B31EA8C3-071E-42A8-8A86-C6DC27E548BE}" id="{3F878D16-EBEE-41E5-83A0-2218C1654FF4}">
    <text>Fremont did not report on permits due to major flooding</text>
  </threadedComment>
  <threadedComment ref="E200" dT="2019-03-29T18:35:36.99" personId="{B31EA8C3-071E-42A8-8A86-C6DC27E548BE}" id="{7D22E3E2-CC7A-4117-89CC-E07435E3FA35}" parentId="{3F878D16-EBEE-41E5-83A0-2218C1654FF4}">
    <text>Dodge County had no permits to report this month.</text>
  </threadedComment>
  <threadedComment ref="O200" dT="2019-03-29T18:37:03.44" personId="{B31EA8C3-071E-42A8-8A86-C6DC27E548BE}" id="{62E60AA8-C188-4295-9EB1-B2343A43AD8F}">
    <text>Harrison County had no permits to report this month.</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277"/>
  <sheetViews>
    <sheetView tabSelected="1" zoomScale="90" zoomScaleNormal="90" workbookViewId="0">
      <pane xSplit="2" ySplit="3" topLeftCell="C233" activePane="bottomRight" state="frozen"/>
      <selection pane="topRight" activeCell="C1" sqref="C1"/>
      <selection pane="bottomLeft" activeCell="A5" sqref="A5"/>
      <selection pane="bottomRight" activeCell="AQ251" sqref="AQ251"/>
    </sheetView>
  </sheetViews>
  <sheetFormatPr defaultColWidth="9.140625" defaultRowHeight="12.75" x14ac:dyDescent="0.2"/>
  <cols>
    <col min="1" max="1" width="7.28515625" style="7" customWidth="1"/>
    <col min="2" max="2" width="7" style="9" bestFit="1" customWidth="1"/>
    <col min="3" max="3" width="10" style="9" bestFit="1" customWidth="1"/>
    <col min="4" max="4" width="11" style="9" bestFit="1" customWidth="1"/>
    <col min="5" max="5" width="10" style="9" bestFit="1" customWidth="1"/>
    <col min="6" max="6" width="12" style="9" bestFit="1" customWidth="1"/>
    <col min="7" max="7" width="9.7109375" style="9" bestFit="1" customWidth="1"/>
    <col min="8" max="8" width="12" style="9" bestFit="1" customWidth="1"/>
    <col min="9" max="9" width="7.7109375" style="9" bestFit="1" customWidth="1"/>
    <col min="10" max="10" width="13.5703125" style="9" bestFit="1" customWidth="1"/>
    <col min="11" max="11" width="10" style="9" bestFit="1" customWidth="1"/>
    <col min="12" max="12" width="11" style="9" bestFit="1" customWidth="1"/>
    <col min="13" max="13" width="5.28515625" style="9" bestFit="1" customWidth="1"/>
    <col min="14" max="14" width="11" style="9" bestFit="1" customWidth="1"/>
    <col min="15" max="15" width="5.28515625" style="9" customWidth="1"/>
    <col min="16" max="16" width="10" style="9" bestFit="1" customWidth="1"/>
    <col min="17" max="17" width="8.5703125" style="9" bestFit="1" customWidth="1"/>
    <col min="18" max="18" width="11" style="9" bestFit="1" customWidth="1"/>
    <col min="19" max="19" width="8.5703125" style="9" customWidth="1"/>
    <col min="20" max="20" width="12" style="9" bestFit="1" customWidth="1"/>
    <col min="21" max="21" width="10" style="9" bestFit="1" customWidth="1"/>
    <col min="22" max="22" width="13.5703125" style="9" bestFit="1" customWidth="1"/>
    <col min="23" max="23" width="8.85546875" style="9" bestFit="1" customWidth="1"/>
    <col min="24" max="24" width="8.85546875" style="9" customWidth="1"/>
    <col min="25" max="25" width="16.85546875" style="9" bestFit="1" customWidth="1"/>
    <col min="26" max="26" width="16.85546875" style="9" customWidth="1"/>
    <col min="27" max="27" width="13.85546875" style="9" bestFit="1" customWidth="1"/>
    <col min="28" max="28" width="9.140625" style="7" customWidth="1"/>
    <col min="29" max="29" width="10.28515625" style="7" hidden="1" customWidth="1"/>
    <col min="30" max="40" width="12" style="7" hidden="1" customWidth="1"/>
    <col min="41" max="41" width="9.140625" style="7" customWidth="1"/>
    <col min="42" max="16384" width="9.140625" style="7"/>
  </cols>
  <sheetData>
    <row r="1" spans="1:43" ht="26.25" x14ac:dyDescent="0.4">
      <c r="A1" s="172" t="s">
        <v>0</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row>
    <row r="2" spans="1:43" s="26" customFormat="1" x14ac:dyDescent="0.2">
      <c r="A2" s="127"/>
      <c r="B2" s="128"/>
      <c r="C2" s="173" t="s">
        <v>1</v>
      </c>
      <c r="D2" s="173"/>
      <c r="E2" s="173" t="s">
        <v>9</v>
      </c>
      <c r="F2" s="173"/>
      <c r="G2" s="173" t="s">
        <v>2</v>
      </c>
      <c r="H2" s="173"/>
      <c r="I2" s="173" t="s">
        <v>3</v>
      </c>
      <c r="J2" s="173"/>
      <c r="K2" s="173" t="s">
        <v>4</v>
      </c>
      <c r="L2" s="173"/>
      <c r="M2" s="173" t="s">
        <v>5</v>
      </c>
      <c r="N2" s="173"/>
      <c r="O2" s="173" t="s">
        <v>6</v>
      </c>
      <c r="P2" s="173"/>
      <c r="Q2" s="173" t="s">
        <v>7</v>
      </c>
      <c r="R2" s="173"/>
      <c r="S2" s="174" t="s">
        <v>8</v>
      </c>
      <c r="T2" s="175"/>
      <c r="U2" s="166" t="s">
        <v>10</v>
      </c>
      <c r="V2" s="167"/>
      <c r="W2" s="168" t="s">
        <v>11</v>
      </c>
      <c r="X2" s="169"/>
      <c r="Y2" s="169"/>
      <c r="Z2" s="169"/>
      <c r="AA2" s="170"/>
    </row>
    <row r="3" spans="1:43" s="27" customFormat="1" ht="13.5" thickBot="1" x14ac:dyDescent="0.25">
      <c r="A3" s="40" t="s">
        <v>12</v>
      </c>
      <c r="B3" s="41" t="s">
        <v>13</v>
      </c>
      <c r="C3" s="40" t="s">
        <v>14</v>
      </c>
      <c r="D3" s="40" t="s">
        <v>15</v>
      </c>
      <c r="E3" s="40" t="s">
        <v>14</v>
      </c>
      <c r="F3" s="40" t="s">
        <v>15</v>
      </c>
      <c r="G3" s="40" t="s">
        <v>14</v>
      </c>
      <c r="H3" s="40" t="s">
        <v>15</v>
      </c>
      <c r="I3" s="40" t="s">
        <v>14</v>
      </c>
      <c r="J3" s="40" t="s">
        <v>15</v>
      </c>
      <c r="K3" s="40" t="s">
        <v>14</v>
      </c>
      <c r="L3" s="40" t="s">
        <v>15</v>
      </c>
      <c r="M3" s="40" t="s">
        <v>14</v>
      </c>
      <c r="N3" s="40" t="s">
        <v>15</v>
      </c>
      <c r="O3" s="40" t="s">
        <v>14</v>
      </c>
      <c r="P3" s="40" t="s">
        <v>15</v>
      </c>
      <c r="Q3" s="40" t="s">
        <v>14</v>
      </c>
      <c r="R3" s="40" t="s">
        <v>15</v>
      </c>
      <c r="S3" s="42" t="s">
        <v>14</v>
      </c>
      <c r="T3" s="41" t="s">
        <v>15</v>
      </c>
      <c r="U3" s="36" t="s">
        <v>14</v>
      </c>
      <c r="V3" s="37" t="s">
        <v>15</v>
      </c>
      <c r="W3" s="38" t="s">
        <v>14</v>
      </c>
      <c r="X3" s="39" t="s">
        <v>50</v>
      </c>
      <c r="Y3" s="39" t="s">
        <v>15</v>
      </c>
      <c r="Z3" s="39" t="s">
        <v>51</v>
      </c>
      <c r="AA3" s="39" t="s">
        <v>16</v>
      </c>
    </row>
    <row r="4" spans="1:43" s="26" customFormat="1" x14ac:dyDescent="0.2">
      <c r="A4" s="26" t="s">
        <v>17</v>
      </c>
      <c r="B4" s="9">
        <v>2004</v>
      </c>
      <c r="C4" s="45">
        <f>SUM('Single-Family'!C4+'Multi-Family'!C4+'Non-Residential - New Const'!C5)</f>
        <v>9</v>
      </c>
      <c r="D4" s="43">
        <f>SUM('Single-Family'!D4+'Multi-Family'!E4+'Non-Residential - New Const'!D5)</f>
        <v>1088381</v>
      </c>
      <c r="E4" s="107"/>
      <c r="F4" s="108"/>
      <c r="G4" s="45">
        <f>SUM('Single-Family'!G4+'Multi-Family'!I4+'Non-Residential - New Const'!G5)</f>
        <v>165</v>
      </c>
      <c r="H4" s="43">
        <f>SUM('Single-Family'!H4+'Multi-Family'!K4+'Non-Residential - New Const'!H5)</f>
        <v>22064149</v>
      </c>
      <c r="I4" s="45">
        <f>SUM('Single-Family'!I4+'Multi-Family'!L4+'Non-Residential - New Const'!I5)</f>
        <v>87</v>
      </c>
      <c r="J4" s="43">
        <f>SUM('Single-Family'!J4+'Multi-Family'!N4+'Non-Residential - New Const'!J5)</f>
        <v>13431570</v>
      </c>
      <c r="K4" s="45">
        <f>SUM('Single-Family'!K4+'Multi-Family'!O4+'Non-Residential - New Const'!K5)</f>
        <v>0</v>
      </c>
      <c r="L4" s="43">
        <f>SUM('Single-Family'!L4+'Multi-Family'!Q4+'Non-Residential - New Const'!L5)</f>
        <v>0</v>
      </c>
      <c r="M4" s="45">
        <f>SUM('Single-Family'!M4+'Multi-Family'!R4+'Non-Residential - New Const'!M5)</f>
        <v>6</v>
      </c>
      <c r="N4" s="43">
        <f>SUM('Single-Family'!N4+'Multi-Family'!T4+'Non-Residential - New Const'!N5)</f>
        <v>717124</v>
      </c>
      <c r="O4" s="45">
        <f>SUM('Single-Family'!O4+'Multi-Family'!U4+'Non-Residential - New Const'!O5)</f>
        <v>0</v>
      </c>
      <c r="P4" s="43">
        <f>SUM('Single-Family'!P4+'Multi-Family'!W4+'Non-Residential - New Const'!P5)</f>
        <v>0</v>
      </c>
      <c r="Q4" s="45">
        <f>SUM('Single-Family'!Q4+'Multi-Family'!X4+'Non-Residential - New Const'!Q5)</f>
        <v>0</v>
      </c>
      <c r="R4" s="43">
        <f>SUM('Single-Family'!R4+'Multi-Family'!Z4+'Non-Residential - New Const'!R5)</f>
        <v>0</v>
      </c>
      <c r="S4" s="10">
        <f>SUM('Single-Family'!S4+'Multi-Family'!AA4+'Non-Residential - New Const'!S5)</f>
        <v>8</v>
      </c>
      <c r="T4" s="10">
        <f>SUM('Single-Family'!T4+'Multi-Family'!AC4+'Non-Residential - New Const'!T5)</f>
        <v>995226</v>
      </c>
      <c r="U4" s="21">
        <f t="shared" ref="U4:U35" si="0">SUM(C4,G4,I4,K4,M4,O4,Q4,S4)</f>
        <v>275</v>
      </c>
      <c r="V4" s="22">
        <f t="shared" ref="V4:V35" si="1">SUM(D4,H4,J4,L4,N4,P4,R4,T4)</f>
        <v>38296450</v>
      </c>
      <c r="W4" s="111"/>
      <c r="X4" s="112"/>
      <c r="Y4" s="113"/>
      <c r="Z4" s="112"/>
      <c r="AA4" s="113"/>
      <c r="AC4" s="3"/>
      <c r="AD4" s="3"/>
      <c r="AE4" s="2"/>
      <c r="AF4" s="6"/>
      <c r="AG4" s="6"/>
      <c r="AH4" s="6"/>
      <c r="AI4" s="6"/>
      <c r="AJ4" s="6"/>
      <c r="AK4" s="6"/>
      <c r="AL4" s="6"/>
      <c r="AM4" s="6"/>
      <c r="AN4" s="6"/>
      <c r="AO4" s="6"/>
      <c r="AP4" s="6"/>
      <c r="AQ4" s="6"/>
    </row>
    <row r="5" spans="1:43" s="26" customFormat="1" x14ac:dyDescent="0.2">
      <c r="A5" s="26" t="s">
        <v>18</v>
      </c>
      <c r="B5" s="9">
        <v>2004</v>
      </c>
      <c r="C5" s="45">
        <f>SUM('Single-Family'!C5+'Multi-Family'!C5+'Non-Residential - New Const'!C6)</f>
        <v>4</v>
      </c>
      <c r="D5" s="43">
        <f>SUM('Single-Family'!D5+'Multi-Family'!E5+'Non-Residential - New Const'!D6)</f>
        <v>389316</v>
      </c>
      <c r="E5" s="107"/>
      <c r="F5" s="108"/>
      <c r="G5" s="45">
        <f>SUM('Single-Family'!G5+'Multi-Family'!I5+'Non-Residential - New Const'!G6)</f>
        <v>222</v>
      </c>
      <c r="H5" s="43">
        <f>SUM('Single-Family'!H5+'Multi-Family'!K5+'Non-Residential - New Const'!H6)</f>
        <v>29586565</v>
      </c>
      <c r="I5" s="45">
        <f>SUM('Single-Family'!I5+'Multi-Family'!L5+'Non-Residential - New Const'!I6)</f>
        <v>99</v>
      </c>
      <c r="J5" s="43">
        <f>SUM('Single-Family'!J5+'Multi-Family'!N5+'Non-Residential - New Const'!J6)</f>
        <v>13472508</v>
      </c>
      <c r="K5" s="45">
        <f>SUM('Single-Family'!K5+'Multi-Family'!O5+'Non-Residential - New Const'!K6)</f>
        <v>0</v>
      </c>
      <c r="L5" s="43">
        <f>SUM('Single-Family'!L5+'Multi-Family'!Q5+'Non-Residential - New Const'!L6)</f>
        <v>0</v>
      </c>
      <c r="M5" s="45">
        <f>SUM('Single-Family'!M5+'Multi-Family'!R5+'Non-Residential - New Const'!M6)</f>
        <v>4</v>
      </c>
      <c r="N5" s="43">
        <f>SUM('Single-Family'!N5+'Multi-Family'!T5+'Non-Residential - New Const'!N6)</f>
        <v>889992</v>
      </c>
      <c r="O5" s="45">
        <f>SUM('Single-Family'!O5+'Multi-Family'!U5+'Non-Residential - New Const'!O6)</f>
        <v>0</v>
      </c>
      <c r="P5" s="43">
        <f>SUM('Single-Family'!P5+'Multi-Family'!W5+'Non-Residential - New Const'!P6)</f>
        <v>0</v>
      </c>
      <c r="Q5" s="45">
        <f>SUM('Single-Family'!Q5+'Multi-Family'!X5+'Non-Residential - New Const'!Q6)</f>
        <v>0</v>
      </c>
      <c r="R5" s="43">
        <f>SUM('Single-Family'!R5+'Multi-Family'!Z5+'Non-Residential - New Const'!R6)</f>
        <v>0</v>
      </c>
      <c r="S5" s="10">
        <f>SUM('Single-Family'!S5+'Multi-Family'!AA5+'Non-Residential - New Const'!S6)</f>
        <v>15</v>
      </c>
      <c r="T5" s="10">
        <f>SUM('Single-Family'!T5+'Multi-Family'!AC5+'Non-Residential - New Const'!T6)</f>
        <v>1977058</v>
      </c>
      <c r="U5" s="21">
        <f t="shared" si="0"/>
        <v>344</v>
      </c>
      <c r="V5" s="22">
        <f t="shared" si="1"/>
        <v>46315439</v>
      </c>
      <c r="W5" s="111"/>
      <c r="X5" s="112"/>
      <c r="Y5" s="113"/>
      <c r="Z5" s="112"/>
      <c r="AA5" s="113"/>
      <c r="AC5" s="3"/>
      <c r="AD5" s="3"/>
      <c r="AE5" s="2"/>
      <c r="AF5" s="6"/>
      <c r="AG5" s="6"/>
      <c r="AH5" s="6"/>
      <c r="AI5" s="6"/>
      <c r="AJ5" s="6"/>
      <c r="AK5" s="6"/>
      <c r="AL5" s="6"/>
      <c r="AM5" s="6"/>
      <c r="AN5" s="6"/>
      <c r="AO5" s="6"/>
      <c r="AP5" s="6"/>
      <c r="AQ5" s="6"/>
    </row>
    <row r="6" spans="1:43" s="26" customFormat="1" x14ac:dyDescent="0.2">
      <c r="A6" s="26" t="s">
        <v>19</v>
      </c>
      <c r="B6" s="9">
        <v>2004</v>
      </c>
      <c r="C6" s="45">
        <f>SUM('Single-Family'!C6+'Multi-Family'!C6+'Non-Residential - New Const'!C7)</f>
        <v>20</v>
      </c>
      <c r="D6" s="43">
        <f>SUM('Single-Family'!D6+'Multi-Family'!E6+'Non-Residential - New Const'!D7)</f>
        <v>2931942</v>
      </c>
      <c r="E6" s="107"/>
      <c r="F6" s="108"/>
      <c r="G6" s="45">
        <f>SUM('Single-Family'!G6+'Multi-Family'!I6+'Non-Residential - New Const'!G7)</f>
        <v>270</v>
      </c>
      <c r="H6" s="43">
        <f>SUM('Single-Family'!H6+'Multi-Family'!K6+'Non-Residential - New Const'!H7)</f>
        <v>40444632</v>
      </c>
      <c r="I6" s="45">
        <f>SUM('Single-Family'!I6+'Multi-Family'!L6+'Non-Residential - New Const'!I7)</f>
        <v>187</v>
      </c>
      <c r="J6" s="43">
        <f>SUM('Single-Family'!J6+'Multi-Family'!N6+'Non-Residential - New Const'!J7)</f>
        <v>27603904</v>
      </c>
      <c r="K6" s="45">
        <f>SUM('Single-Family'!K6+'Multi-Family'!O6+'Non-Residential - New Const'!K7)</f>
        <v>1</v>
      </c>
      <c r="L6" s="43">
        <f>SUM('Single-Family'!L6+'Multi-Family'!Q6+'Non-Residential - New Const'!L7)</f>
        <v>160000</v>
      </c>
      <c r="M6" s="45">
        <f>SUM('Single-Family'!M6+'Multi-Family'!R6+'Non-Residential - New Const'!M7)</f>
        <v>7</v>
      </c>
      <c r="N6" s="43">
        <f>SUM('Single-Family'!N6+'Multi-Family'!T6+'Non-Residential - New Const'!N7)</f>
        <v>1036865</v>
      </c>
      <c r="O6" s="45">
        <f>SUM('Single-Family'!O6+'Multi-Family'!U6+'Non-Residential - New Const'!O7)</f>
        <v>0</v>
      </c>
      <c r="P6" s="43">
        <f>SUM('Single-Family'!P6+'Multi-Family'!W6+'Non-Residential - New Const'!P7)</f>
        <v>0</v>
      </c>
      <c r="Q6" s="45">
        <f>SUM('Single-Family'!Q6+'Multi-Family'!X6+'Non-Residential - New Const'!Q7)</f>
        <v>0</v>
      </c>
      <c r="R6" s="43">
        <f>SUM('Single-Family'!R6+'Multi-Family'!Z6+'Non-Residential - New Const'!R7)</f>
        <v>0</v>
      </c>
      <c r="S6" s="10">
        <f>SUM('Single-Family'!S6+'Multi-Family'!AA6+'Non-Residential - New Const'!S7)</f>
        <v>30</v>
      </c>
      <c r="T6" s="10">
        <f>SUM('Single-Family'!T6+'Multi-Family'!AC6+'Non-Residential - New Const'!T7)</f>
        <v>2971973</v>
      </c>
      <c r="U6" s="21">
        <f t="shared" si="0"/>
        <v>515</v>
      </c>
      <c r="V6" s="22">
        <f t="shared" si="1"/>
        <v>75149316</v>
      </c>
      <c r="W6" s="111"/>
      <c r="X6" s="112"/>
      <c r="Y6" s="113"/>
      <c r="Z6" s="112"/>
      <c r="AA6" s="113"/>
      <c r="AC6" s="3"/>
      <c r="AD6" s="3"/>
      <c r="AE6" s="1"/>
      <c r="AF6" s="126"/>
      <c r="AG6" s="126"/>
      <c r="AH6" s="126"/>
      <c r="AI6" s="126"/>
      <c r="AJ6" s="126"/>
      <c r="AK6" s="126"/>
      <c r="AL6" s="126"/>
      <c r="AM6" s="126"/>
      <c r="AN6" s="126"/>
      <c r="AO6" s="126"/>
      <c r="AP6" s="126"/>
      <c r="AQ6" s="126"/>
    </row>
    <row r="7" spans="1:43" s="26" customFormat="1" x14ac:dyDescent="0.2">
      <c r="A7" s="26" t="s">
        <v>20</v>
      </c>
      <c r="B7" s="9">
        <v>2004</v>
      </c>
      <c r="C7" s="45">
        <f>SUM('Single-Family'!C7+'Multi-Family'!C7+'Non-Residential - New Const'!C8)</f>
        <v>14</v>
      </c>
      <c r="D7" s="43">
        <f>SUM('Single-Family'!D7+'Multi-Family'!E7+'Non-Residential - New Const'!D8)</f>
        <v>1420178</v>
      </c>
      <c r="E7" s="107"/>
      <c r="F7" s="108"/>
      <c r="G7" s="45">
        <f>SUM('Single-Family'!G7+'Multi-Family'!I7+'Non-Residential - New Const'!G8)</f>
        <v>332</v>
      </c>
      <c r="H7" s="43">
        <f>SUM('Single-Family'!H7+'Multi-Family'!K7+'Non-Residential - New Const'!H8)</f>
        <v>62009632</v>
      </c>
      <c r="I7" s="45">
        <f>SUM('Single-Family'!I7+'Multi-Family'!L7+'Non-Residential - New Const'!I8)</f>
        <v>203</v>
      </c>
      <c r="J7" s="43">
        <f>SUM('Single-Family'!J7+'Multi-Family'!N7+'Non-Residential - New Const'!J8)</f>
        <v>39938467</v>
      </c>
      <c r="K7" s="45">
        <f>SUM('Single-Family'!K7+'Multi-Family'!O7+'Non-Residential - New Const'!K8)</f>
        <v>3</v>
      </c>
      <c r="L7" s="43">
        <f>SUM('Single-Family'!L7+'Multi-Family'!Q7+'Non-Residential - New Const'!L8)</f>
        <v>290368</v>
      </c>
      <c r="M7" s="45">
        <f>SUM('Single-Family'!M7+'Multi-Family'!R7+'Non-Residential - New Const'!M8)</f>
        <v>15</v>
      </c>
      <c r="N7" s="43">
        <f>SUM('Single-Family'!N7+'Multi-Family'!T7+'Non-Residential - New Const'!N8)</f>
        <v>2265832</v>
      </c>
      <c r="O7" s="45">
        <f>SUM('Single-Family'!O7+'Multi-Family'!U7+'Non-Residential - New Const'!O8)</f>
        <v>0</v>
      </c>
      <c r="P7" s="43">
        <f>SUM('Single-Family'!P7+'Multi-Family'!W7+'Non-Residential - New Const'!P8)</f>
        <v>0</v>
      </c>
      <c r="Q7" s="45">
        <f>SUM('Single-Family'!Q7+'Multi-Family'!X7+'Non-Residential - New Const'!Q8)</f>
        <v>1</v>
      </c>
      <c r="R7" s="43">
        <f>SUM('Single-Family'!R7+'Multi-Family'!Z7+'Non-Residential - New Const'!R8)</f>
        <v>125000</v>
      </c>
      <c r="S7" s="10">
        <f>SUM('Single-Family'!S7+'Multi-Family'!AA7+'Non-Residential - New Const'!S8)</f>
        <v>25</v>
      </c>
      <c r="T7" s="10">
        <f>SUM('Single-Family'!T7+'Multi-Family'!AC7+'Non-Residential - New Const'!T8)</f>
        <v>2660497</v>
      </c>
      <c r="U7" s="21">
        <f t="shared" si="0"/>
        <v>593</v>
      </c>
      <c r="V7" s="22">
        <f t="shared" si="1"/>
        <v>108709974</v>
      </c>
      <c r="W7" s="111"/>
      <c r="X7" s="112"/>
      <c r="Y7" s="113"/>
      <c r="Z7" s="112"/>
      <c r="AA7" s="113"/>
      <c r="AC7" s="3"/>
      <c r="AD7" s="3"/>
      <c r="AE7" s="2"/>
    </row>
    <row r="8" spans="1:43" s="26" customFormat="1" x14ac:dyDescent="0.2">
      <c r="A8" s="26" t="s">
        <v>21</v>
      </c>
      <c r="B8" s="9">
        <v>2004</v>
      </c>
      <c r="C8" s="45">
        <f>SUM('Single-Family'!C8+'Multi-Family'!C8+'Non-Residential - New Const'!C9)</f>
        <v>19</v>
      </c>
      <c r="D8" s="43">
        <f>SUM('Single-Family'!D8+'Multi-Family'!E8+'Non-Residential - New Const'!D9)</f>
        <v>2187551</v>
      </c>
      <c r="E8" s="107"/>
      <c r="F8" s="108"/>
      <c r="G8" s="45">
        <f>SUM('Single-Family'!G8+'Multi-Family'!I8+'Non-Residential - New Const'!G9)</f>
        <v>276</v>
      </c>
      <c r="H8" s="43">
        <f>SUM('Single-Family'!H8+'Multi-Family'!K8+'Non-Residential - New Const'!H9)</f>
        <v>47822468</v>
      </c>
      <c r="I8" s="45">
        <f>SUM('Single-Family'!I8+'Multi-Family'!L8+'Non-Residential - New Const'!I9)</f>
        <v>192</v>
      </c>
      <c r="J8" s="43">
        <f>SUM('Single-Family'!J8+'Multi-Family'!N8+'Non-Residential - New Const'!J9)</f>
        <v>36159990</v>
      </c>
      <c r="K8" s="45">
        <f>SUM('Single-Family'!K8+'Multi-Family'!O8+'Non-Residential - New Const'!K9)</f>
        <v>7</v>
      </c>
      <c r="L8" s="43">
        <f>SUM('Single-Family'!L8+'Multi-Family'!Q8+'Non-Residential - New Const'!L9)</f>
        <v>1085600</v>
      </c>
      <c r="M8" s="45">
        <f>SUM('Single-Family'!M8+'Multi-Family'!R8+'Non-Residential - New Const'!M9)</f>
        <v>12</v>
      </c>
      <c r="N8" s="43">
        <f>SUM('Single-Family'!N8+'Multi-Family'!T8+'Non-Residential - New Const'!N9)</f>
        <v>1322936</v>
      </c>
      <c r="O8" s="45">
        <f>SUM('Single-Family'!O8+'Multi-Family'!U8+'Non-Residential - New Const'!O9)</f>
        <v>0</v>
      </c>
      <c r="P8" s="43">
        <f>SUM('Single-Family'!P8+'Multi-Family'!W8+'Non-Residential - New Const'!P9)</f>
        <v>0</v>
      </c>
      <c r="Q8" s="45">
        <f>SUM('Single-Family'!Q8+'Multi-Family'!X8+'Non-Residential - New Const'!Q9)</f>
        <v>3</v>
      </c>
      <c r="R8" s="43">
        <f>SUM('Single-Family'!R8+'Multi-Family'!Z8+'Non-Residential - New Const'!R9)</f>
        <v>410331</v>
      </c>
      <c r="S8" s="10">
        <f>SUM('Single-Family'!S8+'Multi-Family'!AA8+'Non-Residential - New Const'!S9)</f>
        <v>27</v>
      </c>
      <c r="T8" s="10">
        <f>SUM('Single-Family'!T8+'Multi-Family'!AC8+'Non-Residential - New Const'!T9)</f>
        <v>3205192</v>
      </c>
      <c r="U8" s="21">
        <f t="shared" si="0"/>
        <v>536</v>
      </c>
      <c r="V8" s="22">
        <f t="shared" si="1"/>
        <v>92194068</v>
      </c>
      <c r="W8" s="111"/>
      <c r="X8" s="112"/>
      <c r="Y8" s="113"/>
      <c r="Z8" s="112"/>
      <c r="AA8" s="113"/>
      <c r="AC8" s="3"/>
      <c r="AD8" s="3"/>
      <c r="AE8" s="2"/>
    </row>
    <row r="9" spans="1:43" s="26" customFormat="1" x14ac:dyDescent="0.2">
      <c r="A9" s="26" t="s">
        <v>30</v>
      </c>
      <c r="B9" s="9">
        <v>2004</v>
      </c>
      <c r="C9" s="45">
        <f>SUM('Single-Family'!C9+'Multi-Family'!C9+'Non-Residential - New Const'!C10)</f>
        <v>13</v>
      </c>
      <c r="D9" s="43">
        <f>SUM('Single-Family'!D9+'Multi-Family'!E9+'Non-Residential - New Const'!D10)</f>
        <v>1388015</v>
      </c>
      <c r="E9" s="107"/>
      <c r="F9" s="108"/>
      <c r="G9" s="45">
        <f>SUM('Single-Family'!G9+'Multi-Family'!I9+'Non-Residential - New Const'!G10)</f>
        <v>371</v>
      </c>
      <c r="H9" s="43">
        <f>SUM('Single-Family'!H9+'Multi-Family'!K9+'Non-Residential - New Const'!H10)</f>
        <v>64245272</v>
      </c>
      <c r="I9" s="45">
        <f>SUM('Single-Family'!I9+'Multi-Family'!L9+'Non-Residential - New Const'!I10)</f>
        <v>197</v>
      </c>
      <c r="J9" s="43">
        <f>SUM('Single-Family'!J9+'Multi-Family'!N9+'Non-Residential - New Const'!J10)</f>
        <v>35941478</v>
      </c>
      <c r="K9" s="45">
        <f>SUM('Single-Family'!K9+'Multi-Family'!O9+'Non-Residential - New Const'!K10)</f>
        <v>2</v>
      </c>
      <c r="L9" s="43">
        <f>SUM('Single-Family'!L9+'Multi-Family'!Q9+'Non-Residential - New Const'!L10)</f>
        <v>194312</v>
      </c>
      <c r="M9" s="45">
        <f>SUM('Single-Family'!M9+'Multi-Family'!R9+'Non-Residential - New Const'!M10)</f>
        <v>17</v>
      </c>
      <c r="N9" s="43">
        <f>SUM('Single-Family'!N9+'Multi-Family'!T9+'Non-Residential - New Const'!N10)</f>
        <v>2534500</v>
      </c>
      <c r="O9" s="45">
        <f>SUM('Single-Family'!O9+'Multi-Family'!U9+'Non-Residential - New Const'!O10)</f>
        <v>0</v>
      </c>
      <c r="P9" s="43">
        <f>SUM('Single-Family'!P9+'Multi-Family'!W9+'Non-Residential - New Const'!P10)</f>
        <v>0</v>
      </c>
      <c r="Q9" s="45">
        <f>SUM('Single-Family'!Q9+'Multi-Family'!X9+'Non-Residential - New Const'!Q10)</f>
        <v>0</v>
      </c>
      <c r="R9" s="43">
        <f>SUM('Single-Family'!R9+'Multi-Family'!Z9+'Non-Residential - New Const'!R10)</f>
        <v>0</v>
      </c>
      <c r="S9" s="10">
        <f>SUM('Single-Family'!S9+'Multi-Family'!AA9+'Non-Residential - New Const'!S10)</f>
        <v>20</v>
      </c>
      <c r="T9" s="10">
        <f>SUM('Single-Family'!T9+'Multi-Family'!AC9+'Non-Residential - New Const'!T10)</f>
        <v>2289064</v>
      </c>
      <c r="U9" s="21">
        <f t="shared" si="0"/>
        <v>620</v>
      </c>
      <c r="V9" s="22">
        <f t="shared" si="1"/>
        <v>106592641</v>
      </c>
      <c r="W9" s="111"/>
      <c r="X9" s="112"/>
      <c r="Y9" s="113"/>
      <c r="Z9" s="112"/>
      <c r="AA9" s="113"/>
      <c r="AC9" s="3"/>
      <c r="AD9" s="3"/>
      <c r="AE9" s="2"/>
      <c r="AF9" s="2"/>
      <c r="AG9" s="2"/>
      <c r="AH9" s="2"/>
      <c r="AI9" s="2"/>
      <c r="AJ9" s="2"/>
      <c r="AK9" s="2"/>
      <c r="AL9" s="2"/>
      <c r="AM9" s="2"/>
      <c r="AN9" s="2"/>
      <c r="AO9" s="2"/>
      <c r="AP9" s="2"/>
      <c r="AQ9" s="2"/>
    </row>
    <row r="10" spans="1:43" s="26" customFormat="1" x14ac:dyDescent="0.2">
      <c r="A10" s="26" t="s">
        <v>23</v>
      </c>
      <c r="B10" s="9">
        <v>2004</v>
      </c>
      <c r="C10" s="45">
        <f>SUM('Single-Family'!C10+'Multi-Family'!C10+'Non-Residential - New Const'!C11)</f>
        <v>17</v>
      </c>
      <c r="D10" s="43">
        <f>SUM('Single-Family'!D10+'Multi-Family'!E10+'Non-Residential - New Const'!D11)</f>
        <v>2183361</v>
      </c>
      <c r="E10" s="107"/>
      <c r="F10" s="108"/>
      <c r="G10" s="45">
        <f>SUM('Single-Family'!G10+'Multi-Family'!I10+'Non-Residential - New Const'!G11)</f>
        <v>297</v>
      </c>
      <c r="H10" s="43">
        <f>SUM('Single-Family'!H10+'Multi-Family'!K10+'Non-Residential - New Const'!H11)</f>
        <v>42934152</v>
      </c>
      <c r="I10" s="45">
        <f>SUM('Single-Family'!I10+'Multi-Family'!L10+'Non-Residential - New Const'!I11)</f>
        <v>171</v>
      </c>
      <c r="J10" s="43">
        <f>SUM('Single-Family'!J10+'Multi-Family'!N10+'Non-Residential - New Const'!J11)</f>
        <v>28204352</v>
      </c>
      <c r="K10" s="45">
        <f>SUM('Single-Family'!K10+'Multi-Family'!O10+'Non-Residential - New Const'!K11)</f>
        <v>1</v>
      </c>
      <c r="L10" s="43">
        <f>SUM('Single-Family'!L10+'Multi-Family'!Q10+'Non-Residential - New Const'!L11)</f>
        <v>100284</v>
      </c>
      <c r="M10" s="45">
        <f>SUM('Single-Family'!M10+'Multi-Family'!R10+'Non-Residential - New Const'!M11)</f>
        <v>5</v>
      </c>
      <c r="N10" s="43">
        <f>SUM('Single-Family'!N10+'Multi-Family'!T10+'Non-Residential - New Const'!N11)</f>
        <v>541256</v>
      </c>
      <c r="O10" s="45">
        <f>SUM('Single-Family'!O10+'Multi-Family'!U10+'Non-Residential - New Const'!O11)</f>
        <v>0</v>
      </c>
      <c r="P10" s="43">
        <f>SUM('Single-Family'!P10+'Multi-Family'!W10+'Non-Residential - New Const'!P11)</f>
        <v>0</v>
      </c>
      <c r="Q10" s="45">
        <f>SUM('Single-Family'!Q10+'Multi-Family'!X10+'Non-Residential - New Const'!Q11)</f>
        <v>0</v>
      </c>
      <c r="R10" s="43">
        <f>SUM('Single-Family'!R10+'Multi-Family'!Z10+'Non-Residential - New Const'!R11)</f>
        <v>0</v>
      </c>
      <c r="S10" s="10">
        <f>SUM('Single-Family'!S10+'Multi-Family'!AA10+'Non-Residential - New Const'!S11)</f>
        <v>16</v>
      </c>
      <c r="T10" s="10">
        <f>SUM('Single-Family'!T10+'Multi-Family'!AC10+'Non-Residential - New Const'!T11)</f>
        <v>3078579</v>
      </c>
      <c r="U10" s="21">
        <f t="shared" si="0"/>
        <v>507</v>
      </c>
      <c r="V10" s="22">
        <f t="shared" si="1"/>
        <v>77041984</v>
      </c>
      <c r="W10" s="111"/>
      <c r="X10" s="112"/>
      <c r="Y10" s="113"/>
      <c r="Z10" s="112"/>
      <c r="AA10" s="113"/>
      <c r="AC10" s="3"/>
      <c r="AD10" s="3"/>
      <c r="AE10" s="2"/>
      <c r="AF10" s="2"/>
      <c r="AG10" s="2"/>
      <c r="AH10" s="2"/>
      <c r="AI10" s="2"/>
      <c r="AJ10" s="2"/>
      <c r="AK10" s="2"/>
      <c r="AL10" s="2"/>
      <c r="AM10" s="2"/>
      <c r="AN10" s="2"/>
      <c r="AO10" s="2"/>
      <c r="AP10" s="2"/>
      <c r="AQ10" s="2"/>
    </row>
    <row r="11" spans="1:43" s="26" customFormat="1" x14ac:dyDescent="0.2">
      <c r="A11" s="26" t="s">
        <v>24</v>
      </c>
      <c r="B11" s="9">
        <v>2004</v>
      </c>
      <c r="C11" s="45">
        <f>SUM('Single-Family'!C11+'Multi-Family'!C11+'Non-Residential - New Const'!C12)</f>
        <v>18</v>
      </c>
      <c r="D11" s="43">
        <f>SUM('Single-Family'!D11+'Multi-Family'!E11+'Non-Residential - New Const'!D12)</f>
        <v>2005918</v>
      </c>
      <c r="E11" s="107"/>
      <c r="F11" s="108"/>
      <c r="G11" s="45">
        <f>SUM('Single-Family'!G11+'Multi-Family'!I11+'Non-Residential - New Const'!G12)</f>
        <v>331</v>
      </c>
      <c r="H11" s="43">
        <f>SUM('Single-Family'!H11+'Multi-Family'!K11+'Non-Residential - New Const'!H12)</f>
        <v>43944808</v>
      </c>
      <c r="I11" s="45">
        <f>SUM('Single-Family'!I11+'Multi-Family'!L11+'Non-Residential - New Const'!I12)</f>
        <v>207</v>
      </c>
      <c r="J11" s="43">
        <f>SUM('Single-Family'!J11+'Multi-Family'!N11+'Non-Residential - New Const'!J12)</f>
        <v>59026393</v>
      </c>
      <c r="K11" s="45">
        <f>SUM('Single-Family'!K11+'Multi-Family'!O11+'Non-Residential - New Const'!K12)</f>
        <v>1</v>
      </c>
      <c r="L11" s="43">
        <f>SUM('Single-Family'!L11+'Multi-Family'!Q11+'Non-Residential - New Const'!L12)</f>
        <v>129000</v>
      </c>
      <c r="M11" s="45">
        <f>SUM('Single-Family'!M11+'Multi-Family'!R11+'Non-Residential - New Const'!M12)</f>
        <v>11</v>
      </c>
      <c r="N11" s="43">
        <f>SUM('Single-Family'!N11+'Multi-Family'!T11+'Non-Residential - New Const'!N12)</f>
        <v>1712543</v>
      </c>
      <c r="O11" s="45">
        <f>SUM('Single-Family'!O11+'Multi-Family'!U11+'Non-Residential - New Const'!O12)</f>
        <v>0</v>
      </c>
      <c r="P11" s="43">
        <f>SUM('Single-Family'!P11+'Multi-Family'!W11+'Non-Residential - New Const'!P12)</f>
        <v>0</v>
      </c>
      <c r="Q11" s="45">
        <f>SUM('Single-Family'!Q11+'Multi-Family'!X11+'Non-Residential - New Const'!Q12)</f>
        <v>0</v>
      </c>
      <c r="R11" s="43">
        <f>SUM('Single-Family'!R11+'Multi-Family'!Z11+'Non-Residential - New Const'!R12)</f>
        <v>0</v>
      </c>
      <c r="S11" s="10">
        <f>SUM('Single-Family'!S11+'Multi-Family'!AA11+'Non-Residential - New Const'!S12)</f>
        <v>29</v>
      </c>
      <c r="T11" s="10">
        <f>SUM('Single-Family'!T11+'Multi-Family'!AC11+'Non-Residential - New Const'!T12)</f>
        <v>3300930</v>
      </c>
      <c r="U11" s="21">
        <f t="shared" si="0"/>
        <v>597</v>
      </c>
      <c r="V11" s="22">
        <f t="shared" si="1"/>
        <v>110119592</v>
      </c>
      <c r="W11" s="111"/>
      <c r="X11" s="112"/>
      <c r="Y11" s="113"/>
      <c r="Z11" s="112"/>
      <c r="AA11" s="113"/>
      <c r="AC11" s="3"/>
      <c r="AD11" s="3"/>
      <c r="AE11" s="2"/>
      <c r="AF11" s="2"/>
      <c r="AG11" s="2"/>
      <c r="AH11" s="2"/>
      <c r="AI11" s="2"/>
      <c r="AJ11" s="2"/>
      <c r="AK11" s="2"/>
      <c r="AL11" s="2"/>
      <c r="AM11" s="2"/>
      <c r="AN11" s="2"/>
      <c r="AO11" s="2"/>
      <c r="AP11" s="2"/>
      <c r="AQ11" s="2"/>
    </row>
    <row r="12" spans="1:43" s="26" customFormat="1" x14ac:dyDescent="0.2">
      <c r="A12" s="26" t="s">
        <v>25</v>
      </c>
      <c r="B12" s="9">
        <v>2004</v>
      </c>
      <c r="C12" s="45">
        <f>SUM('Single-Family'!C12+'Multi-Family'!C12+'Non-Residential - New Const'!C13)</f>
        <v>15</v>
      </c>
      <c r="D12" s="43">
        <f>SUM('Single-Family'!D12+'Multi-Family'!E12+'Non-Residential - New Const'!D13)</f>
        <v>1673947</v>
      </c>
      <c r="E12" s="107"/>
      <c r="F12" s="108"/>
      <c r="G12" s="45">
        <f>SUM('Single-Family'!G12+'Multi-Family'!I12+'Non-Residential - New Const'!G13)</f>
        <v>248</v>
      </c>
      <c r="H12" s="43">
        <f>SUM('Single-Family'!H12+'Multi-Family'!K12+'Non-Residential - New Const'!H13)</f>
        <v>44184127</v>
      </c>
      <c r="I12" s="45">
        <f>SUM('Single-Family'!I12+'Multi-Family'!L12+'Non-Residential - New Const'!I13)</f>
        <v>186</v>
      </c>
      <c r="J12" s="43">
        <f>SUM('Single-Family'!J12+'Multi-Family'!N12+'Non-Residential - New Const'!J13)</f>
        <v>30434839</v>
      </c>
      <c r="K12" s="45">
        <f>SUM('Single-Family'!K12+'Multi-Family'!O12+'Non-Residential - New Const'!K13)</f>
        <v>2</v>
      </c>
      <c r="L12" s="43">
        <f>SUM('Single-Family'!L12+'Multi-Family'!Q12+'Non-Residential - New Const'!L13)</f>
        <v>330000</v>
      </c>
      <c r="M12" s="45">
        <f>SUM('Single-Family'!M12+'Multi-Family'!R12+'Non-Residential - New Const'!M13)</f>
        <v>14</v>
      </c>
      <c r="N12" s="43">
        <f>SUM('Single-Family'!N12+'Multi-Family'!T12+'Non-Residential - New Const'!N13)</f>
        <v>2106810</v>
      </c>
      <c r="O12" s="45">
        <f>SUM('Single-Family'!O12+'Multi-Family'!U12+'Non-Residential - New Const'!O13)</f>
        <v>0</v>
      </c>
      <c r="P12" s="43">
        <f>SUM('Single-Family'!P12+'Multi-Family'!W12+'Non-Residential - New Const'!P13)</f>
        <v>0</v>
      </c>
      <c r="Q12" s="45">
        <f>SUM('Single-Family'!Q12+'Multi-Family'!X12+'Non-Residential - New Const'!Q13)</f>
        <v>1</v>
      </c>
      <c r="R12" s="43">
        <f>SUM('Single-Family'!R12+'Multi-Family'!Z12+'Non-Residential - New Const'!R13)</f>
        <v>180000</v>
      </c>
      <c r="S12" s="10">
        <f>SUM('Single-Family'!S12+'Multi-Family'!AA12+'Non-Residential - New Const'!S13)</f>
        <v>20</v>
      </c>
      <c r="T12" s="10">
        <f>SUM('Single-Family'!T12+'Multi-Family'!AC12+'Non-Residential - New Const'!T13)</f>
        <v>8900214</v>
      </c>
      <c r="U12" s="21">
        <f t="shared" si="0"/>
        <v>486</v>
      </c>
      <c r="V12" s="22">
        <f t="shared" si="1"/>
        <v>87809937</v>
      </c>
      <c r="W12" s="111"/>
      <c r="X12" s="112"/>
      <c r="Y12" s="113"/>
      <c r="Z12" s="112"/>
      <c r="AA12" s="113"/>
      <c r="AC12" s="3"/>
      <c r="AD12" s="3"/>
      <c r="AE12" s="2"/>
      <c r="AF12" s="2"/>
      <c r="AG12" s="2"/>
      <c r="AH12" s="2"/>
      <c r="AI12" s="2"/>
      <c r="AJ12" s="2"/>
      <c r="AK12" s="2"/>
      <c r="AL12" s="2"/>
      <c r="AM12" s="2"/>
      <c r="AN12" s="2"/>
      <c r="AO12" s="2"/>
      <c r="AP12" s="2"/>
      <c r="AQ12" s="2"/>
    </row>
    <row r="13" spans="1:43" s="26" customFormat="1" x14ac:dyDescent="0.2">
      <c r="A13" s="26" t="s">
        <v>26</v>
      </c>
      <c r="B13" s="9">
        <v>2004</v>
      </c>
      <c r="C13" s="45">
        <f>SUM('Single-Family'!C13+'Multi-Family'!C13+'Non-Residential - New Const'!C14)</f>
        <v>13</v>
      </c>
      <c r="D13" s="43">
        <f>SUM('Single-Family'!D13+'Multi-Family'!E13+'Non-Residential - New Const'!D14)</f>
        <v>1299528</v>
      </c>
      <c r="E13" s="107"/>
      <c r="F13" s="108"/>
      <c r="G13" s="45">
        <f>SUM('Single-Family'!G13+'Multi-Family'!I13+'Non-Residential - New Const'!G14)</f>
        <v>228</v>
      </c>
      <c r="H13" s="43">
        <f>SUM('Single-Family'!H13+'Multi-Family'!K13+'Non-Residential - New Const'!H14)</f>
        <v>32528826</v>
      </c>
      <c r="I13" s="45">
        <f>SUM('Single-Family'!I13+'Multi-Family'!L13+'Non-Residential - New Const'!I14)</f>
        <v>189</v>
      </c>
      <c r="J13" s="43">
        <f>SUM('Single-Family'!J13+'Multi-Family'!N13+'Non-Residential - New Const'!J14)</f>
        <v>47031459</v>
      </c>
      <c r="K13" s="45">
        <f>SUM('Single-Family'!K13+'Multi-Family'!O13+'Non-Residential - New Const'!K14)</f>
        <v>1</v>
      </c>
      <c r="L13" s="43">
        <f>SUM('Single-Family'!L13+'Multi-Family'!Q13+'Non-Residential - New Const'!L14)</f>
        <v>137000</v>
      </c>
      <c r="M13" s="45">
        <f>SUM('Single-Family'!M13+'Multi-Family'!R13+'Non-Residential - New Const'!M14)</f>
        <v>15</v>
      </c>
      <c r="N13" s="43">
        <f>SUM('Single-Family'!N13+'Multi-Family'!T13+'Non-Residential - New Const'!N14)</f>
        <v>3809333</v>
      </c>
      <c r="O13" s="45">
        <f>SUM('Single-Family'!O13+'Multi-Family'!U13+'Non-Residential - New Const'!O14)</f>
        <v>0</v>
      </c>
      <c r="P13" s="43">
        <f>SUM('Single-Family'!P13+'Multi-Family'!W13+'Non-Residential - New Const'!P14)</f>
        <v>0</v>
      </c>
      <c r="Q13" s="45">
        <f>SUM('Single-Family'!Q13+'Multi-Family'!X13+'Non-Residential - New Const'!Q14)</f>
        <v>4</v>
      </c>
      <c r="R13" s="43">
        <f>SUM('Single-Family'!R13+'Multi-Family'!Z13+'Non-Residential - New Const'!R14)</f>
        <v>646000</v>
      </c>
      <c r="S13" s="10">
        <f>SUM('Single-Family'!S13+'Multi-Family'!AA13+'Non-Residential - New Const'!S14)</f>
        <v>22</v>
      </c>
      <c r="T13" s="10">
        <f>SUM('Single-Family'!T13+'Multi-Family'!AC13+'Non-Residential - New Const'!T14)</f>
        <v>2692069</v>
      </c>
      <c r="U13" s="21">
        <f t="shared" si="0"/>
        <v>472</v>
      </c>
      <c r="V13" s="22">
        <f t="shared" si="1"/>
        <v>88144215</v>
      </c>
      <c r="W13" s="111"/>
      <c r="X13" s="112"/>
      <c r="Y13" s="113"/>
      <c r="Z13" s="112"/>
      <c r="AA13" s="113"/>
      <c r="AC13" s="3"/>
      <c r="AD13" s="3"/>
      <c r="AE13" s="2"/>
      <c r="AF13" s="2"/>
      <c r="AG13" s="2"/>
      <c r="AH13" s="2"/>
      <c r="AI13" s="2"/>
      <c r="AJ13" s="2"/>
      <c r="AK13" s="2"/>
      <c r="AL13" s="2"/>
      <c r="AM13" s="2"/>
      <c r="AN13" s="2"/>
      <c r="AO13" s="2"/>
      <c r="AP13" s="2"/>
      <c r="AQ13" s="2"/>
    </row>
    <row r="14" spans="1:43" s="26" customFormat="1" x14ac:dyDescent="0.2">
      <c r="A14" s="26" t="s">
        <v>27</v>
      </c>
      <c r="B14" s="9">
        <v>2004</v>
      </c>
      <c r="C14" s="45">
        <f>SUM('Single-Family'!C14+'Multi-Family'!C14+'Non-Residential - New Const'!C15)</f>
        <v>7</v>
      </c>
      <c r="D14" s="43">
        <f>SUM('Single-Family'!D14+'Multi-Family'!E14+'Non-Residential - New Const'!D15)</f>
        <v>728302</v>
      </c>
      <c r="E14" s="107"/>
      <c r="F14" s="108"/>
      <c r="G14" s="45">
        <f>SUM('Single-Family'!G14+'Multi-Family'!I14+'Non-Residential - New Const'!G15)</f>
        <v>243</v>
      </c>
      <c r="H14" s="43">
        <f>SUM('Single-Family'!H14+'Multi-Family'!K14+'Non-Residential - New Const'!H15)</f>
        <v>43373464</v>
      </c>
      <c r="I14" s="45">
        <f>SUM('Single-Family'!I14+'Multi-Family'!L14+'Non-Residential - New Const'!I15)</f>
        <v>128</v>
      </c>
      <c r="J14" s="43">
        <f>SUM('Single-Family'!J14+'Multi-Family'!N14+'Non-Residential - New Const'!J15)</f>
        <v>36358913</v>
      </c>
      <c r="K14" s="45">
        <f>SUM('Single-Family'!K14+'Multi-Family'!O14+'Non-Residential - New Const'!K15)</f>
        <v>5</v>
      </c>
      <c r="L14" s="43">
        <f>SUM('Single-Family'!L14+'Multi-Family'!Q14+'Non-Residential - New Const'!L15)</f>
        <v>543000</v>
      </c>
      <c r="M14" s="45">
        <f>SUM('Single-Family'!M14+'Multi-Family'!R14+'Non-Residential - New Const'!M15)</f>
        <v>15</v>
      </c>
      <c r="N14" s="43">
        <f>SUM('Single-Family'!N14+'Multi-Family'!T14+'Non-Residential - New Const'!N15)</f>
        <v>2570190</v>
      </c>
      <c r="O14" s="45">
        <f>SUM('Single-Family'!O14+'Multi-Family'!U14+'Non-Residential - New Const'!O15)</f>
        <v>0</v>
      </c>
      <c r="P14" s="43">
        <f>SUM('Single-Family'!P14+'Multi-Family'!W14+'Non-Residential - New Const'!P15)</f>
        <v>0</v>
      </c>
      <c r="Q14" s="45">
        <f>SUM('Single-Family'!Q14+'Multi-Family'!X14+'Non-Residential - New Const'!Q15)</f>
        <v>0</v>
      </c>
      <c r="R14" s="43">
        <f>SUM('Single-Family'!R14+'Multi-Family'!Z14+'Non-Residential - New Const'!R15)</f>
        <v>0</v>
      </c>
      <c r="S14" s="10">
        <f>SUM('Single-Family'!S14+'Multi-Family'!AA14+'Non-Residential - New Const'!S15)</f>
        <v>26</v>
      </c>
      <c r="T14" s="10">
        <f>SUM('Single-Family'!T14+'Multi-Family'!AC14+'Non-Residential - New Const'!T15)</f>
        <v>6385784</v>
      </c>
      <c r="U14" s="21">
        <f t="shared" si="0"/>
        <v>424</v>
      </c>
      <c r="V14" s="22">
        <f t="shared" si="1"/>
        <v>89959653</v>
      </c>
      <c r="W14" s="111"/>
      <c r="X14" s="112"/>
      <c r="Y14" s="113"/>
      <c r="Z14" s="112"/>
      <c r="AA14" s="113"/>
      <c r="AC14" s="3"/>
      <c r="AD14" s="3"/>
      <c r="AE14" s="2"/>
      <c r="AF14" s="2"/>
      <c r="AG14" s="2"/>
      <c r="AH14" s="2"/>
      <c r="AI14" s="2"/>
      <c r="AJ14" s="2"/>
      <c r="AK14" s="2"/>
      <c r="AL14" s="2"/>
      <c r="AM14" s="2"/>
      <c r="AN14" s="2"/>
      <c r="AO14" s="2"/>
      <c r="AP14" s="2"/>
      <c r="AQ14" s="2"/>
    </row>
    <row r="15" spans="1:43" s="26" customFormat="1" x14ac:dyDescent="0.2">
      <c r="A15" s="26" t="s">
        <v>28</v>
      </c>
      <c r="B15" s="9">
        <v>2004</v>
      </c>
      <c r="C15" s="45">
        <f>SUM('Single-Family'!C15+'Multi-Family'!C15+'Non-Residential - New Const'!C16)</f>
        <v>6</v>
      </c>
      <c r="D15" s="43">
        <f>SUM('Single-Family'!D15+'Multi-Family'!E15+'Non-Residential - New Const'!D16)</f>
        <v>655275</v>
      </c>
      <c r="E15" s="107"/>
      <c r="F15" s="108"/>
      <c r="G15" s="45">
        <f>SUM('Single-Family'!G15+'Multi-Family'!I15+'Non-Residential - New Const'!G16)</f>
        <v>208</v>
      </c>
      <c r="H15" s="43">
        <f>SUM('Single-Family'!H15+'Multi-Family'!K15+'Non-Residential - New Const'!H16)</f>
        <v>33118159</v>
      </c>
      <c r="I15" s="45">
        <f>SUM('Single-Family'!I15+'Multi-Family'!L15+'Non-Residential - New Const'!I16)</f>
        <v>119</v>
      </c>
      <c r="J15" s="43">
        <f>SUM('Single-Family'!J15+'Multi-Family'!N15+'Non-Residential - New Const'!J16)</f>
        <v>21634594</v>
      </c>
      <c r="K15" s="45">
        <f>SUM('Single-Family'!K15+'Multi-Family'!O15+'Non-Residential - New Const'!K16)</f>
        <v>1</v>
      </c>
      <c r="L15" s="43">
        <f>SUM('Single-Family'!L15+'Multi-Family'!Q15+'Non-Residential - New Const'!L16)</f>
        <v>305052</v>
      </c>
      <c r="M15" s="45">
        <f>SUM('Single-Family'!M15+'Multi-Family'!R15+'Non-Residential - New Const'!M16)</f>
        <v>4</v>
      </c>
      <c r="N15" s="43">
        <f>SUM('Single-Family'!N15+'Multi-Family'!T15+'Non-Residential - New Const'!N16)</f>
        <v>534972</v>
      </c>
      <c r="O15" s="45">
        <f>SUM('Single-Family'!O15+'Multi-Family'!U15+'Non-Residential - New Const'!O16)</f>
        <v>0</v>
      </c>
      <c r="P15" s="43">
        <f>SUM('Single-Family'!P15+'Multi-Family'!W15+'Non-Residential - New Const'!P16)</f>
        <v>0</v>
      </c>
      <c r="Q15" s="45">
        <f>SUM('Single-Family'!Q15+'Multi-Family'!X15+'Non-Residential - New Const'!Q16)</f>
        <v>0</v>
      </c>
      <c r="R15" s="43">
        <f>SUM('Single-Family'!R15+'Multi-Family'!Z15+'Non-Residential - New Const'!R16)</f>
        <v>0</v>
      </c>
      <c r="S15" s="10">
        <f>SUM('Single-Family'!S15+'Multi-Family'!AA15+'Non-Residential - New Const'!S16)</f>
        <v>16</v>
      </c>
      <c r="T15" s="10">
        <f>SUM('Single-Family'!T15+'Multi-Family'!AC15+'Non-Residential - New Const'!T16)</f>
        <v>2794141</v>
      </c>
      <c r="U15" s="21">
        <f t="shared" si="0"/>
        <v>354</v>
      </c>
      <c r="V15" s="22">
        <f t="shared" si="1"/>
        <v>59042193</v>
      </c>
      <c r="W15" s="111"/>
      <c r="X15" s="112"/>
      <c r="Y15" s="113"/>
      <c r="Z15" s="112"/>
      <c r="AA15" s="113"/>
      <c r="AC15" s="3"/>
      <c r="AD15" s="3"/>
      <c r="AE15" s="2"/>
      <c r="AF15" s="2"/>
      <c r="AG15" s="2"/>
      <c r="AH15" s="2"/>
      <c r="AI15" s="2"/>
      <c r="AJ15" s="2"/>
      <c r="AK15" s="2"/>
      <c r="AL15" s="2"/>
      <c r="AM15" s="2"/>
      <c r="AN15" s="2"/>
      <c r="AO15" s="2"/>
      <c r="AP15" s="2"/>
      <c r="AQ15" s="2"/>
    </row>
    <row r="16" spans="1:43" s="26" customFormat="1" ht="13.5" thickBot="1" x14ac:dyDescent="0.25">
      <c r="A16" s="27" t="s">
        <v>29</v>
      </c>
      <c r="B16" s="15">
        <v>2004</v>
      </c>
      <c r="C16" s="46">
        <f>SUM('Single-Family'!C16+'Multi-Family'!C16+'Non-Residential - New Const'!C17)</f>
        <v>155</v>
      </c>
      <c r="D16" s="44">
        <f>SUM('Single-Family'!D16+'Multi-Family'!E16+'Non-Residential - New Const'!D17)</f>
        <v>17951714</v>
      </c>
      <c r="E16" s="109"/>
      <c r="F16" s="110"/>
      <c r="G16" s="46">
        <f>SUM('Single-Family'!G16+'Multi-Family'!I16+'Non-Residential - New Const'!G17)</f>
        <v>3191</v>
      </c>
      <c r="H16" s="44">
        <f>SUM('Single-Family'!H16+'Multi-Family'!K16+'Non-Residential - New Const'!H17)</f>
        <v>506256254</v>
      </c>
      <c r="I16" s="46">
        <f>SUM('Single-Family'!I16+'Multi-Family'!L16+'Non-Residential - New Const'!I17)</f>
        <v>1965</v>
      </c>
      <c r="J16" s="44">
        <f>SUM('Single-Family'!J16+'Multi-Family'!N16+'Non-Residential - New Const'!J17)</f>
        <v>389238467</v>
      </c>
      <c r="K16" s="46">
        <f>SUM('Single-Family'!K16+'Multi-Family'!O16+'Non-Residential - New Const'!K17)</f>
        <v>24</v>
      </c>
      <c r="L16" s="44">
        <f>SUM('Single-Family'!L16+'Multi-Family'!Q16+'Non-Residential - New Const'!L17)</f>
        <v>3274616</v>
      </c>
      <c r="M16" s="46">
        <f>SUM('Single-Family'!M16+'Multi-Family'!R16+'Non-Residential - New Const'!M17)</f>
        <v>125</v>
      </c>
      <c r="N16" s="44">
        <f>SUM('Single-Family'!N16+'Multi-Family'!T16+'Non-Residential - New Const'!N17)</f>
        <v>20042353</v>
      </c>
      <c r="O16" s="46">
        <f>SUM('Single-Family'!O16+'Multi-Family'!U16+'Non-Residential - New Const'!O17)</f>
        <v>0</v>
      </c>
      <c r="P16" s="44">
        <f>SUM('Single-Family'!P16+'Multi-Family'!W16+'Non-Residential - New Const'!P17)</f>
        <v>0</v>
      </c>
      <c r="Q16" s="46">
        <f>SUM('Single-Family'!Q16+'Multi-Family'!X16+'Non-Residential - New Const'!Q17)</f>
        <v>9</v>
      </c>
      <c r="R16" s="44">
        <f>SUM('Single-Family'!R16+'Multi-Family'!Z16+'Non-Residential - New Const'!R17)</f>
        <v>1361331</v>
      </c>
      <c r="S16" s="16">
        <f>SUM('Single-Family'!S16+'Multi-Family'!AA16+'Non-Residential - New Const'!S17)</f>
        <v>254</v>
      </c>
      <c r="T16" s="16">
        <f>SUM('Single-Family'!T16+'Multi-Family'!AC16+'Non-Residential - New Const'!T17)</f>
        <v>41250727</v>
      </c>
      <c r="U16" s="23">
        <f t="shared" si="0"/>
        <v>5723</v>
      </c>
      <c r="V16" s="24">
        <f t="shared" si="1"/>
        <v>979375462</v>
      </c>
      <c r="W16" s="114"/>
      <c r="X16" s="115"/>
      <c r="Y16" s="116"/>
      <c r="Z16" s="115"/>
      <c r="AA16" s="116"/>
      <c r="AC16" s="2"/>
      <c r="AD16" s="2"/>
      <c r="AE16" s="2"/>
      <c r="AF16" s="2"/>
      <c r="AG16" s="2"/>
      <c r="AH16" s="2"/>
      <c r="AI16" s="2"/>
      <c r="AJ16" s="2"/>
      <c r="AK16" s="2"/>
      <c r="AL16" s="2"/>
      <c r="AM16" s="2"/>
      <c r="AN16" s="2"/>
      <c r="AO16" s="2"/>
      <c r="AP16" s="2"/>
      <c r="AQ16" s="2"/>
    </row>
    <row r="17" spans="1:43" s="26" customFormat="1" x14ac:dyDescent="0.2">
      <c r="A17" s="26" t="s">
        <v>17</v>
      </c>
      <c r="B17" s="9">
        <v>2005</v>
      </c>
      <c r="C17" s="45">
        <f>SUM('Single-Family'!C17+'Multi-Family'!C17+'Non-Residential - New Const'!C18)</f>
        <v>7</v>
      </c>
      <c r="D17" s="43">
        <f>SUM('Single-Family'!D17+'Multi-Family'!E17+'Non-Residential - New Const'!D18)</f>
        <v>874746</v>
      </c>
      <c r="E17" s="107"/>
      <c r="F17" s="108"/>
      <c r="G17" s="45">
        <f>SUM('Single-Family'!G17+'Multi-Family'!I17+'Non-Residential - New Const'!G18)</f>
        <v>136</v>
      </c>
      <c r="H17" s="43">
        <f>SUM('Single-Family'!H17+'Multi-Family'!K17+'Non-Residential - New Const'!H18)</f>
        <v>25118095</v>
      </c>
      <c r="I17" s="45">
        <f>SUM('Single-Family'!I17+'Multi-Family'!L17+'Non-Residential - New Const'!I18)</f>
        <v>102</v>
      </c>
      <c r="J17" s="43">
        <f>SUM('Single-Family'!J17+'Multi-Family'!N17+'Non-Residential - New Const'!J18)</f>
        <v>34429179</v>
      </c>
      <c r="K17" s="45">
        <f>SUM('Single-Family'!K17+'Multi-Family'!O17+'Non-Residential - New Const'!K18)</f>
        <v>0</v>
      </c>
      <c r="L17" s="43">
        <f>SUM('Single-Family'!L17+'Multi-Family'!Q17+'Non-Residential - New Const'!L18)</f>
        <v>0</v>
      </c>
      <c r="M17" s="45">
        <f>SUM('Single-Family'!M17+'Multi-Family'!R17+'Non-Residential - New Const'!M18)</f>
        <v>1</v>
      </c>
      <c r="N17" s="43">
        <f>SUM('Single-Family'!N17+'Multi-Family'!T17+'Non-Residential - New Const'!N18)</f>
        <v>185366</v>
      </c>
      <c r="O17" s="45">
        <f>SUM('Single-Family'!O17+'Multi-Family'!U17+'Non-Residential - New Const'!O18)</f>
        <v>0</v>
      </c>
      <c r="P17" s="43">
        <f>SUM('Single-Family'!P17+'Multi-Family'!W17+'Non-Residential - New Const'!P18)</f>
        <v>0</v>
      </c>
      <c r="Q17" s="45">
        <f>SUM('Single-Family'!Q17+'Multi-Family'!X17+'Non-Residential - New Const'!Q18)</f>
        <v>1</v>
      </c>
      <c r="R17" s="43">
        <f>SUM('Single-Family'!R17+'Multi-Family'!Z17+'Non-Residential - New Const'!R18)</f>
        <v>200000</v>
      </c>
      <c r="S17" s="10">
        <f>SUM('Single-Family'!S17+'Multi-Family'!AA17+'Non-Residential - New Const'!S18)</f>
        <v>14</v>
      </c>
      <c r="T17" s="10">
        <f>SUM('Single-Family'!T17+'Multi-Family'!AC17+'Non-Residential - New Const'!T18)</f>
        <v>956882</v>
      </c>
      <c r="U17" s="21">
        <f t="shared" si="0"/>
        <v>261</v>
      </c>
      <c r="V17" s="22">
        <f t="shared" si="1"/>
        <v>61764268</v>
      </c>
      <c r="W17" s="19">
        <f>U17-Total!U4</f>
        <v>-14</v>
      </c>
      <c r="X17" s="13">
        <f>W17/Total!U4</f>
        <v>-5.0909090909090911E-2</v>
      </c>
      <c r="Y17" s="12">
        <f>V17-Total!V4</f>
        <v>23467818</v>
      </c>
      <c r="Z17" s="13">
        <f>Y17/Total!V4</f>
        <v>0.61279356180533706</v>
      </c>
      <c r="AA17" s="12">
        <f>Y17</f>
        <v>23467818</v>
      </c>
      <c r="AC17" s="3"/>
      <c r="AD17" s="3"/>
      <c r="AE17" s="2"/>
      <c r="AF17" s="6"/>
      <c r="AG17" s="6"/>
      <c r="AH17" s="6"/>
      <c r="AI17" s="6"/>
      <c r="AJ17" s="6"/>
      <c r="AK17" s="6"/>
      <c r="AL17" s="6"/>
      <c r="AM17" s="6"/>
      <c r="AN17" s="6"/>
      <c r="AO17" s="6"/>
      <c r="AP17" s="6"/>
      <c r="AQ17" s="6"/>
    </row>
    <row r="18" spans="1:43" s="26" customFormat="1" x14ac:dyDescent="0.2">
      <c r="A18" s="26" t="s">
        <v>18</v>
      </c>
      <c r="B18" s="9">
        <v>2005</v>
      </c>
      <c r="C18" s="45">
        <f>SUM('Single-Family'!C18+'Multi-Family'!C18+'Non-Residential - New Const'!C19)</f>
        <v>7</v>
      </c>
      <c r="D18" s="43">
        <f>SUM('Single-Family'!D18+'Multi-Family'!E18+'Non-Residential - New Const'!D19)</f>
        <v>679867</v>
      </c>
      <c r="E18" s="107"/>
      <c r="F18" s="108"/>
      <c r="G18" s="45">
        <f>SUM('Single-Family'!G18+'Multi-Family'!I18+'Non-Residential - New Const'!G19)</f>
        <v>231</v>
      </c>
      <c r="H18" s="43">
        <f>SUM('Single-Family'!H18+'Multi-Family'!K18+'Non-Residential - New Const'!H19)</f>
        <v>38297280</v>
      </c>
      <c r="I18" s="45">
        <f>SUM('Single-Family'!I18+'Multi-Family'!L18+'Non-Residential - New Const'!I19)</f>
        <v>112</v>
      </c>
      <c r="J18" s="43">
        <f>SUM('Single-Family'!J18+'Multi-Family'!N18+'Non-Residential - New Const'!J19)</f>
        <v>17460733</v>
      </c>
      <c r="K18" s="45">
        <f>SUM('Single-Family'!K18+'Multi-Family'!O18+'Non-Residential - New Const'!K19)</f>
        <v>1</v>
      </c>
      <c r="L18" s="43">
        <f>SUM('Single-Family'!L18+'Multi-Family'!Q18+'Non-Residential - New Const'!L19)</f>
        <v>121000</v>
      </c>
      <c r="M18" s="45">
        <f>SUM('Single-Family'!M18+'Multi-Family'!R18+'Non-Residential - New Const'!M19)</f>
        <v>7</v>
      </c>
      <c r="N18" s="43">
        <f>SUM('Single-Family'!N18+'Multi-Family'!T18+'Non-Residential - New Const'!N19)</f>
        <v>1318620</v>
      </c>
      <c r="O18" s="45">
        <f>SUM('Single-Family'!O18+'Multi-Family'!U18+'Non-Residential - New Const'!O19)</f>
        <v>0</v>
      </c>
      <c r="P18" s="43">
        <f>SUM('Single-Family'!P18+'Multi-Family'!W18+'Non-Residential - New Const'!P19)</f>
        <v>0</v>
      </c>
      <c r="Q18" s="45">
        <f>SUM('Single-Family'!Q18+'Multi-Family'!X18+'Non-Residential - New Const'!Q19)</f>
        <v>0</v>
      </c>
      <c r="R18" s="43">
        <f>SUM('Single-Family'!R18+'Multi-Family'!Z18+'Non-Residential - New Const'!R19)</f>
        <v>0</v>
      </c>
      <c r="S18" s="10">
        <f>SUM('Single-Family'!S18+'Multi-Family'!AA18+'Non-Residential - New Const'!S19)</f>
        <v>23</v>
      </c>
      <c r="T18" s="10">
        <f>SUM('Single-Family'!T18+'Multi-Family'!AC18+'Non-Residential - New Const'!T19)</f>
        <v>8000210</v>
      </c>
      <c r="U18" s="21">
        <f t="shared" si="0"/>
        <v>381</v>
      </c>
      <c r="V18" s="22">
        <f t="shared" si="1"/>
        <v>65877710</v>
      </c>
      <c r="W18" s="19">
        <f>U18-Total!U5</f>
        <v>37</v>
      </c>
      <c r="X18" s="13">
        <f>W18/Total!U5</f>
        <v>0.10755813953488372</v>
      </c>
      <c r="Y18" s="12">
        <f>V18-Total!V5</f>
        <v>19562271</v>
      </c>
      <c r="Z18" s="13">
        <f>Y18/Total!V5</f>
        <v>0.42237041086882499</v>
      </c>
      <c r="AA18" s="12">
        <f t="shared" ref="AA18:AA28" si="2">AA17+Y18</f>
        <v>43030089</v>
      </c>
      <c r="AC18" s="3"/>
      <c r="AD18" s="3"/>
      <c r="AE18" s="2"/>
      <c r="AF18" s="6"/>
      <c r="AG18" s="6"/>
      <c r="AH18" s="6"/>
      <c r="AI18" s="6"/>
      <c r="AJ18" s="6"/>
      <c r="AK18" s="6"/>
      <c r="AL18" s="6"/>
      <c r="AM18" s="6"/>
      <c r="AN18" s="6"/>
      <c r="AO18" s="6"/>
      <c r="AP18" s="6"/>
      <c r="AQ18" s="6"/>
    </row>
    <row r="19" spans="1:43" s="26" customFormat="1" x14ac:dyDescent="0.2">
      <c r="A19" s="26" t="s">
        <v>19</v>
      </c>
      <c r="B19" s="9">
        <v>2005</v>
      </c>
      <c r="C19" s="45">
        <f>SUM('Single-Family'!C19+'Multi-Family'!C19+'Non-Residential - New Const'!C20)</f>
        <v>13</v>
      </c>
      <c r="D19" s="43">
        <f>SUM('Single-Family'!D19+'Multi-Family'!E19+'Non-Residential - New Const'!D20)</f>
        <v>1812691</v>
      </c>
      <c r="E19" s="107"/>
      <c r="F19" s="108"/>
      <c r="G19" s="45">
        <f>SUM('Single-Family'!G19+'Multi-Family'!I19+'Non-Residential - New Const'!G20)</f>
        <v>372</v>
      </c>
      <c r="H19" s="43">
        <f>SUM('Single-Family'!H19+'Multi-Family'!K19+'Non-Residential - New Const'!H20)</f>
        <v>55861306</v>
      </c>
      <c r="I19" s="45">
        <f>SUM('Single-Family'!I19+'Multi-Family'!L19+'Non-Residential - New Const'!I20)</f>
        <v>207</v>
      </c>
      <c r="J19" s="43">
        <f>SUM('Single-Family'!J19+'Multi-Family'!N19+'Non-Residential - New Const'!J20)</f>
        <v>35748140</v>
      </c>
      <c r="K19" s="45">
        <f>SUM('Single-Family'!K19+'Multi-Family'!O19+'Non-Residential - New Const'!K20)</f>
        <v>5</v>
      </c>
      <c r="L19" s="43">
        <f>SUM('Single-Family'!L19+'Multi-Family'!Q19+'Non-Residential - New Const'!L20)</f>
        <v>710537</v>
      </c>
      <c r="M19" s="45">
        <f>SUM('Single-Family'!M19+'Multi-Family'!R19+'Non-Residential - New Const'!M20)</f>
        <v>16</v>
      </c>
      <c r="N19" s="43">
        <f>SUM('Single-Family'!N19+'Multi-Family'!T19+'Non-Residential - New Const'!N20)</f>
        <v>3400063</v>
      </c>
      <c r="O19" s="45">
        <f>SUM('Single-Family'!O19+'Multi-Family'!U19+'Non-Residential - New Const'!O20)</f>
        <v>0</v>
      </c>
      <c r="P19" s="43">
        <f>SUM('Single-Family'!P19+'Multi-Family'!W19+'Non-Residential - New Const'!P20)</f>
        <v>0</v>
      </c>
      <c r="Q19" s="45">
        <f>SUM('Single-Family'!Q19+'Multi-Family'!X19+'Non-Residential - New Const'!Q20)</f>
        <v>0</v>
      </c>
      <c r="R19" s="43">
        <f>SUM('Single-Family'!R19+'Multi-Family'!Z19+'Non-Residential - New Const'!R20)</f>
        <v>0</v>
      </c>
      <c r="S19" s="10">
        <f>SUM('Single-Family'!S19+'Multi-Family'!AA19+'Non-Residential - New Const'!S20)</f>
        <v>9</v>
      </c>
      <c r="T19" s="10">
        <f>SUM('Single-Family'!T19+'Multi-Family'!AC19+'Non-Residential - New Const'!T20)</f>
        <v>962696</v>
      </c>
      <c r="U19" s="21">
        <f t="shared" si="0"/>
        <v>622</v>
      </c>
      <c r="V19" s="22">
        <f t="shared" si="1"/>
        <v>98495433</v>
      </c>
      <c r="W19" s="19">
        <f>U19-Total!U6</f>
        <v>107</v>
      </c>
      <c r="X19" s="13">
        <f>W19/Total!U6</f>
        <v>0.20776699029126214</v>
      </c>
      <c r="Y19" s="12">
        <f>V19-Total!V6</f>
        <v>23346117</v>
      </c>
      <c r="Z19" s="13">
        <f>Y19/Total!V6</f>
        <v>0.31066306711294617</v>
      </c>
      <c r="AA19" s="12">
        <f t="shared" si="2"/>
        <v>66376206</v>
      </c>
      <c r="AC19" s="3"/>
      <c r="AD19" s="3"/>
      <c r="AE19" s="1"/>
      <c r="AF19" s="126"/>
      <c r="AG19" s="126"/>
      <c r="AH19" s="126"/>
      <c r="AI19" s="126"/>
      <c r="AJ19" s="126"/>
      <c r="AK19" s="126"/>
      <c r="AL19" s="126"/>
      <c r="AM19" s="126"/>
      <c r="AN19" s="126"/>
      <c r="AO19" s="126"/>
      <c r="AP19" s="126"/>
      <c r="AQ19" s="126"/>
    </row>
    <row r="20" spans="1:43" s="26" customFormat="1" x14ac:dyDescent="0.2">
      <c r="A20" s="26" t="s">
        <v>20</v>
      </c>
      <c r="B20" s="9">
        <v>2005</v>
      </c>
      <c r="C20" s="45">
        <f>SUM('Single-Family'!C20+'Multi-Family'!C20+'Non-Residential - New Const'!C21)</f>
        <v>15</v>
      </c>
      <c r="D20" s="43">
        <f>SUM('Single-Family'!D20+'Multi-Family'!E20+'Non-Residential - New Const'!D21)</f>
        <v>1854110</v>
      </c>
      <c r="E20" s="107"/>
      <c r="F20" s="108"/>
      <c r="G20" s="45">
        <f>SUM('Single-Family'!G20+'Multi-Family'!I20+'Non-Residential - New Const'!G21)</f>
        <v>253</v>
      </c>
      <c r="H20" s="43">
        <f>SUM('Single-Family'!H20+'Multi-Family'!K20+'Non-Residential - New Const'!H21)</f>
        <v>32930535</v>
      </c>
      <c r="I20" s="45">
        <f>SUM('Single-Family'!I20+'Multi-Family'!L20+'Non-Residential - New Const'!I21)</f>
        <v>180</v>
      </c>
      <c r="J20" s="43">
        <f>SUM('Single-Family'!J20+'Multi-Family'!N20+'Non-Residential - New Const'!J21)</f>
        <v>38617618</v>
      </c>
      <c r="K20" s="45">
        <f>SUM('Single-Family'!K20+'Multi-Family'!O20+'Non-Residential - New Const'!K21)</f>
        <v>5</v>
      </c>
      <c r="L20" s="43">
        <f>SUM('Single-Family'!L20+'Multi-Family'!Q20+'Non-Residential - New Const'!L21)</f>
        <v>2155400</v>
      </c>
      <c r="M20" s="45">
        <f>SUM('Single-Family'!M20+'Multi-Family'!R20+'Non-Residential - New Const'!M21)</f>
        <v>19</v>
      </c>
      <c r="N20" s="43">
        <f>SUM('Single-Family'!N20+'Multi-Family'!T20+'Non-Residential - New Const'!N21)</f>
        <v>3301043</v>
      </c>
      <c r="O20" s="45">
        <f>SUM('Single-Family'!O20+'Multi-Family'!U20+'Non-Residential - New Const'!O21)</f>
        <v>0</v>
      </c>
      <c r="P20" s="43">
        <f>SUM('Single-Family'!P20+'Multi-Family'!W20+'Non-Residential - New Const'!P21)</f>
        <v>0</v>
      </c>
      <c r="Q20" s="45">
        <f>SUM('Single-Family'!Q20+'Multi-Family'!X20+'Non-Residential - New Const'!Q21)</f>
        <v>2</v>
      </c>
      <c r="R20" s="43">
        <f>SUM('Single-Family'!R20+'Multi-Family'!Z20+'Non-Residential - New Const'!R21)</f>
        <v>450000</v>
      </c>
      <c r="S20" s="10">
        <f>SUM('Single-Family'!S20+'Multi-Family'!AA20+'Non-Residential - New Const'!S21)</f>
        <v>48</v>
      </c>
      <c r="T20" s="10">
        <f>SUM('Single-Family'!T20+'Multi-Family'!AC20+'Non-Residential - New Const'!T21)</f>
        <v>19338913</v>
      </c>
      <c r="U20" s="21">
        <f t="shared" si="0"/>
        <v>522</v>
      </c>
      <c r="V20" s="22">
        <f t="shared" si="1"/>
        <v>98647619</v>
      </c>
      <c r="W20" s="19">
        <f>U20-Total!U7</f>
        <v>-71</v>
      </c>
      <c r="X20" s="13">
        <f>W20/Total!U7</f>
        <v>-0.11973018549747048</v>
      </c>
      <c r="Y20" s="12">
        <f>V20-Total!V7</f>
        <v>-10062355</v>
      </c>
      <c r="Z20" s="13">
        <f>Y20/Total!V7</f>
        <v>-9.2561470026660111E-2</v>
      </c>
      <c r="AA20" s="12">
        <f t="shared" si="2"/>
        <v>56313851</v>
      </c>
      <c r="AC20" s="3"/>
      <c r="AD20" s="3"/>
      <c r="AE20" s="2"/>
    </row>
    <row r="21" spans="1:43" s="26" customFormat="1" x14ac:dyDescent="0.2">
      <c r="A21" s="26" t="s">
        <v>21</v>
      </c>
      <c r="B21" s="9">
        <v>2005</v>
      </c>
      <c r="C21" s="45">
        <f>SUM('Single-Family'!C21+'Multi-Family'!C21+'Non-Residential - New Const'!C22)</f>
        <v>19</v>
      </c>
      <c r="D21" s="43">
        <f>SUM('Single-Family'!D21+'Multi-Family'!E21+'Non-Residential - New Const'!D22)</f>
        <v>2243653</v>
      </c>
      <c r="E21" s="107"/>
      <c r="F21" s="108"/>
      <c r="G21" s="45">
        <f>SUM('Single-Family'!G21+'Multi-Family'!I21+'Non-Residential - New Const'!G22)</f>
        <v>324</v>
      </c>
      <c r="H21" s="43">
        <f>SUM('Single-Family'!H21+'Multi-Family'!K21+'Non-Residential - New Const'!H22)</f>
        <v>37288821</v>
      </c>
      <c r="I21" s="45">
        <f>SUM('Single-Family'!I21+'Multi-Family'!L21+'Non-Residential - New Const'!I22)</f>
        <v>230</v>
      </c>
      <c r="J21" s="43">
        <f>SUM('Single-Family'!J21+'Multi-Family'!N21+'Non-Residential - New Const'!J22)</f>
        <v>36588922</v>
      </c>
      <c r="K21" s="45">
        <f>SUM('Single-Family'!K21+'Multi-Family'!O21+'Non-Residential - New Const'!K22)</f>
        <v>2</v>
      </c>
      <c r="L21" s="43">
        <f>SUM('Single-Family'!L21+'Multi-Family'!Q21+'Non-Residential - New Const'!L22)</f>
        <v>1295680</v>
      </c>
      <c r="M21" s="45">
        <f>SUM('Single-Family'!M21+'Multi-Family'!R21+'Non-Residential - New Const'!M22)</f>
        <v>10</v>
      </c>
      <c r="N21" s="43">
        <f>SUM('Single-Family'!N21+'Multi-Family'!T21+'Non-Residential - New Const'!N22)</f>
        <v>1309472</v>
      </c>
      <c r="O21" s="45">
        <f>SUM('Single-Family'!O21+'Multi-Family'!U21+'Non-Residential - New Const'!O22)</f>
        <v>0</v>
      </c>
      <c r="P21" s="43">
        <f>SUM('Single-Family'!P21+'Multi-Family'!W21+'Non-Residential - New Const'!P22)</f>
        <v>0</v>
      </c>
      <c r="Q21" s="45">
        <f>SUM('Single-Family'!Q21+'Multi-Family'!X21+'Non-Residential - New Const'!Q22)</f>
        <v>0</v>
      </c>
      <c r="R21" s="43">
        <f>SUM('Single-Family'!R21+'Multi-Family'!Z21+'Non-Residential - New Const'!R22)</f>
        <v>0</v>
      </c>
      <c r="S21" s="10">
        <f>SUM('Single-Family'!S21+'Multi-Family'!AA21+'Non-Residential - New Const'!S22)</f>
        <v>31</v>
      </c>
      <c r="T21" s="10">
        <f>SUM('Single-Family'!T21+'Multi-Family'!AC21+'Non-Residential - New Const'!T22)</f>
        <v>3885297</v>
      </c>
      <c r="U21" s="21">
        <f t="shared" si="0"/>
        <v>616</v>
      </c>
      <c r="V21" s="22">
        <f t="shared" si="1"/>
        <v>82611845</v>
      </c>
      <c r="W21" s="19">
        <f>U21-Total!U8</f>
        <v>80</v>
      </c>
      <c r="X21" s="13">
        <f>W21/Total!U8</f>
        <v>0.14925373134328357</v>
      </c>
      <c r="Y21" s="12">
        <f>V21-Total!V8</f>
        <v>-9582223</v>
      </c>
      <c r="Z21" s="13">
        <f>Y21/Total!V8</f>
        <v>-0.10393535297737377</v>
      </c>
      <c r="AA21" s="12">
        <f t="shared" si="2"/>
        <v>46731628</v>
      </c>
      <c r="AC21" s="3"/>
      <c r="AD21" s="3"/>
      <c r="AE21" s="2"/>
    </row>
    <row r="22" spans="1:43" s="26" customFormat="1" x14ac:dyDescent="0.2">
      <c r="A22" s="26" t="s">
        <v>22</v>
      </c>
      <c r="B22" s="9">
        <v>2005</v>
      </c>
      <c r="C22" s="45">
        <f>SUM('Single-Family'!C22+'Multi-Family'!C22+'Non-Residential - New Const'!C23)</f>
        <v>10</v>
      </c>
      <c r="D22" s="43">
        <f>SUM('Single-Family'!D22+'Multi-Family'!E22+'Non-Residential - New Const'!D23)</f>
        <v>1419495</v>
      </c>
      <c r="E22" s="107"/>
      <c r="F22" s="108"/>
      <c r="G22" s="45">
        <f>SUM('Single-Family'!G22+'Multi-Family'!I22+'Non-Residential - New Const'!G23)</f>
        <v>309</v>
      </c>
      <c r="H22" s="43">
        <f>SUM('Single-Family'!H22+'Multi-Family'!K22+'Non-Residential - New Const'!H23)</f>
        <v>40067289</v>
      </c>
      <c r="I22" s="45">
        <f>SUM('Single-Family'!I22+'Multi-Family'!L22+'Non-Residential - New Const'!I23)</f>
        <v>194</v>
      </c>
      <c r="J22" s="43">
        <f>SUM('Single-Family'!J22+'Multi-Family'!N22+'Non-Residential - New Const'!J23)</f>
        <v>29953510</v>
      </c>
      <c r="K22" s="45">
        <f>SUM('Single-Family'!K22+'Multi-Family'!O22+'Non-Residential - New Const'!K23)</f>
        <v>0</v>
      </c>
      <c r="L22" s="43">
        <f>SUM('Single-Family'!L22+'Multi-Family'!Q22+'Non-Residential - New Const'!L23)</f>
        <v>0</v>
      </c>
      <c r="M22" s="45">
        <f>SUM('Single-Family'!M22+'Multi-Family'!R22+'Non-Residential - New Const'!M23)</f>
        <v>14</v>
      </c>
      <c r="N22" s="43">
        <f>SUM('Single-Family'!N22+'Multi-Family'!T22+'Non-Residential - New Const'!N23)</f>
        <v>2379448</v>
      </c>
      <c r="O22" s="45">
        <f>SUM('Single-Family'!O22+'Multi-Family'!U22+'Non-Residential - New Const'!O23)</f>
        <v>0</v>
      </c>
      <c r="P22" s="43">
        <f>SUM('Single-Family'!P22+'Multi-Family'!W22+'Non-Residential - New Const'!P23)</f>
        <v>0</v>
      </c>
      <c r="Q22" s="45">
        <f>SUM('Single-Family'!Q22+'Multi-Family'!X22+'Non-Residential - New Const'!Q23)</f>
        <v>0</v>
      </c>
      <c r="R22" s="43">
        <f>SUM('Single-Family'!R22+'Multi-Family'!Z22+'Non-Residential - New Const'!R23)</f>
        <v>0</v>
      </c>
      <c r="S22" s="10">
        <f>SUM('Single-Family'!S22+'Multi-Family'!AA22+'Non-Residential - New Const'!S23)</f>
        <v>39</v>
      </c>
      <c r="T22" s="10">
        <f>SUM('Single-Family'!T22+'Multi-Family'!AC22+'Non-Residential - New Const'!T23)</f>
        <v>4252768</v>
      </c>
      <c r="U22" s="21">
        <f t="shared" si="0"/>
        <v>566</v>
      </c>
      <c r="V22" s="22">
        <f t="shared" si="1"/>
        <v>78072510</v>
      </c>
      <c r="W22" s="19">
        <f>U22-Total!U9</f>
        <v>-54</v>
      </c>
      <c r="X22" s="13">
        <f>W22/Total!U9</f>
        <v>-8.7096774193548387E-2</v>
      </c>
      <c r="Y22" s="12">
        <f>V22-Total!V9</f>
        <v>-28520131</v>
      </c>
      <c r="Z22" s="13">
        <f>Y22/Total!V9</f>
        <v>-0.26756191358463477</v>
      </c>
      <c r="AA22" s="12">
        <f t="shared" si="2"/>
        <v>18211497</v>
      </c>
      <c r="AC22" s="3"/>
      <c r="AD22" s="3"/>
      <c r="AE22" s="2"/>
      <c r="AF22" s="2"/>
      <c r="AG22" s="2"/>
      <c r="AH22" s="2"/>
      <c r="AI22" s="2"/>
      <c r="AJ22" s="2"/>
      <c r="AK22" s="2"/>
      <c r="AL22" s="2"/>
      <c r="AM22" s="2"/>
      <c r="AN22" s="2"/>
      <c r="AO22" s="2"/>
      <c r="AP22" s="2"/>
      <c r="AQ22" s="2"/>
    </row>
    <row r="23" spans="1:43" s="26" customFormat="1" x14ac:dyDescent="0.2">
      <c r="A23" s="26" t="s">
        <v>23</v>
      </c>
      <c r="B23" s="9">
        <v>2005</v>
      </c>
      <c r="C23" s="45">
        <f>SUM('Single-Family'!C23+'Multi-Family'!C23+'Non-Residential - New Const'!C24)</f>
        <v>8</v>
      </c>
      <c r="D23" s="43">
        <f>SUM('Single-Family'!D23+'Multi-Family'!E23+'Non-Residential - New Const'!D24)</f>
        <v>848046</v>
      </c>
      <c r="E23" s="107"/>
      <c r="F23" s="108"/>
      <c r="G23" s="45">
        <f>SUM('Single-Family'!G23+'Multi-Family'!I23+'Non-Residential - New Const'!G24)</f>
        <v>307</v>
      </c>
      <c r="H23" s="43">
        <f>SUM('Single-Family'!H23+'Multi-Family'!K23+'Non-Residential - New Const'!H24)</f>
        <v>43165791</v>
      </c>
      <c r="I23" s="45">
        <f>SUM('Single-Family'!I23+'Multi-Family'!L23+'Non-Residential - New Const'!I24)</f>
        <v>227</v>
      </c>
      <c r="J23" s="43">
        <f>SUM('Single-Family'!J23+'Multi-Family'!N23+'Non-Residential - New Const'!J24)</f>
        <v>37707490</v>
      </c>
      <c r="K23" s="45">
        <f>SUM('Single-Family'!K23+'Multi-Family'!O23+'Non-Residential - New Const'!K24)</f>
        <v>0</v>
      </c>
      <c r="L23" s="43">
        <f>SUM('Single-Family'!L23+'Multi-Family'!Q23+'Non-Residential - New Const'!L24)</f>
        <v>0</v>
      </c>
      <c r="M23" s="45">
        <f>SUM('Single-Family'!M23+'Multi-Family'!R23+'Non-Residential - New Const'!M24)</f>
        <v>10</v>
      </c>
      <c r="N23" s="43">
        <f>SUM('Single-Family'!N23+'Multi-Family'!T23+'Non-Residential - New Const'!N24)</f>
        <v>2875396</v>
      </c>
      <c r="O23" s="45">
        <f>SUM('Single-Family'!O23+'Multi-Family'!U23+'Non-Residential - New Const'!O24)</f>
        <v>0</v>
      </c>
      <c r="P23" s="43">
        <f>SUM('Single-Family'!P23+'Multi-Family'!W23+'Non-Residential - New Const'!P24)</f>
        <v>0</v>
      </c>
      <c r="Q23" s="45">
        <f>SUM('Single-Family'!Q23+'Multi-Family'!X23+'Non-Residential - New Const'!Q24)</f>
        <v>0</v>
      </c>
      <c r="R23" s="43">
        <f>SUM('Single-Family'!R23+'Multi-Family'!Z23+'Non-Residential - New Const'!R24)</f>
        <v>0</v>
      </c>
      <c r="S23" s="10">
        <f>SUM('Single-Family'!S23+'Multi-Family'!AA23+'Non-Residential - New Const'!S24)</f>
        <v>19</v>
      </c>
      <c r="T23" s="10">
        <f>SUM('Single-Family'!T23+'Multi-Family'!AC23+'Non-Residential - New Const'!T24)</f>
        <v>2124245</v>
      </c>
      <c r="U23" s="21">
        <f t="shared" si="0"/>
        <v>571</v>
      </c>
      <c r="V23" s="22">
        <f t="shared" si="1"/>
        <v>86720968</v>
      </c>
      <c r="W23" s="19">
        <f>U23-Total!U10</f>
        <v>64</v>
      </c>
      <c r="X23" s="13">
        <f>W23/Total!U10</f>
        <v>0.12623274161735701</v>
      </c>
      <c r="Y23" s="12">
        <f>V23-Total!V10</f>
        <v>9678984</v>
      </c>
      <c r="Z23" s="13">
        <f>Y23/Total!V10</f>
        <v>0.12563259014721115</v>
      </c>
      <c r="AA23" s="12">
        <f t="shared" si="2"/>
        <v>27890481</v>
      </c>
      <c r="AC23" s="3"/>
      <c r="AD23" s="3"/>
      <c r="AE23" s="2"/>
      <c r="AF23" s="2"/>
      <c r="AG23" s="2"/>
      <c r="AH23" s="2"/>
      <c r="AI23" s="2"/>
      <c r="AJ23" s="2"/>
      <c r="AK23" s="2"/>
      <c r="AL23" s="2"/>
      <c r="AM23" s="2"/>
      <c r="AN23" s="2"/>
      <c r="AO23" s="2"/>
      <c r="AP23" s="2"/>
      <c r="AQ23" s="2"/>
    </row>
    <row r="24" spans="1:43" s="26" customFormat="1" x14ac:dyDescent="0.2">
      <c r="A24" s="26" t="s">
        <v>24</v>
      </c>
      <c r="B24" s="9">
        <v>2005</v>
      </c>
      <c r="C24" s="45">
        <f>SUM('Single-Family'!C24+'Multi-Family'!C24+'Non-Residential - New Const'!C25)</f>
        <v>15</v>
      </c>
      <c r="D24" s="43">
        <f>SUM('Single-Family'!D24+'Multi-Family'!E24+'Non-Residential - New Const'!D25)</f>
        <v>2760377</v>
      </c>
      <c r="E24" s="107"/>
      <c r="F24" s="108"/>
      <c r="G24" s="45">
        <f>SUM('Single-Family'!G24+'Multi-Family'!I24+'Non-Residential - New Const'!G25)</f>
        <v>299</v>
      </c>
      <c r="H24" s="43">
        <f>SUM('Single-Family'!H24+'Multi-Family'!K24+'Non-Residential - New Const'!H25)</f>
        <v>39251724</v>
      </c>
      <c r="I24" s="45">
        <f>SUM('Single-Family'!I24+'Multi-Family'!L24+'Non-Residential - New Const'!I25)</f>
        <v>216</v>
      </c>
      <c r="J24" s="43">
        <f>SUM('Single-Family'!J24+'Multi-Family'!N24+'Non-Residential - New Const'!J25)</f>
        <v>45640067</v>
      </c>
      <c r="K24" s="45">
        <f>SUM('Single-Family'!K24+'Multi-Family'!O24+'Non-Residential - New Const'!K25)</f>
        <v>0</v>
      </c>
      <c r="L24" s="43">
        <f>SUM('Single-Family'!L24+'Multi-Family'!Q24+'Non-Residential - New Const'!L25)</f>
        <v>0</v>
      </c>
      <c r="M24" s="45">
        <f>SUM('Single-Family'!M24+'Multi-Family'!R24+'Non-Residential - New Const'!M25)</f>
        <v>11</v>
      </c>
      <c r="N24" s="43">
        <f>SUM('Single-Family'!N24+'Multi-Family'!T24+'Non-Residential - New Const'!N25)</f>
        <v>2506084</v>
      </c>
      <c r="O24" s="45">
        <f>SUM('Single-Family'!O24+'Multi-Family'!U24+'Non-Residential - New Const'!O25)</f>
        <v>0</v>
      </c>
      <c r="P24" s="43">
        <f>SUM('Single-Family'!P24+'Multi-Family'!W24+'Non-Residential - New Const'!P25)</f>
        <v>0</v>
      </c>
      <c r="Q24" s="45">
        <f>SUM('Single-Family'!Q24+'Multi-Family'!X24+'Non-Residential - New Const'!Q25)</f>
        <v>0</v>
      </c>
      <c r="R24" s="43">
        <f>SUM('Single-Family'!R24+'Multi-Family'!Z24+'Non-Residential - New Const'!R25)</f>
        <v>0</v>
      </c>
      <c r="S24" s="10">
        <f>SUM('Single-Family'!S24+'Multi-Family'!AA24+'Non-Residential - New Const'!S25)</f>
        <v>33</v>
      </c>
      <c r="T24" s="10">
        <f>SUM('Single-Family'!T24+'Multi-Family'!AC24+'Non-Residential - New Const'!T25)</f>
        <v>3591339</v>
      </c>
      <c r="U24" s="21">
        <f t="shared" si="0"/>
        <v>574</v>
      </c>
      <c r="V24" s="22">
        <f t="shared" si="1"/>
        <v>93749591</v>
      </c>
      <c r="W24" s="19">
        <f>U24-Total!U11</f>
        <v>-23</v>
      </c>
      <c r="X24" s="13">
        <f>W24/Total!U11</f>
        <v>-3.8525963149078725E-2</v>
      </c>
      <c r="Y24" s="12">
        <f>V24-Total!V11</f>
        <v>-16370001</v>
      </c>
      <c r="Z24" s="13">
        <f>Y24/Total!V11</f>
        <v>-0.14865657148457287</v>
      </c>
      <c r="AA24" s="12">
        <f t="shared" si="2"/>
        <v>11520480</v>
      </c>
      <c r="AC24" s="3"/>
      <c r="AD24" s="3"/>
      <c r="AE24" s="2"/>
      <c r="AF24" s="2"/>
      <c r="AG24" s="2"/>
      <c r="AH24" s="2"/>
      <c r="AI24" s="2"/>
      <c r="AJ24" s="2"/>
      <c r="AK24" s="2"/>
      <c r="AL24" s="2"/>
      <c r="AM24" s="2"/>
      <c r="AN24" s="2"/>
      <c r="AO24" s="2"/>
      <c r="AP24" s="2"/>
      <c r="AQ24" s="2"/>
    </row>
    <row r="25" spans="1:43" s="26" customFormat="1" x14ac:dyDescent="0.2">
      <c r="A25" s="26" t="s">
        <v>25</v>
      </c>
      <c r="B25" s="9">
        <v>2005</v>
      </c>
      <c r="C25" s="45">
        <f>SUM('Single-Family'!C25+'Multi-Family'!C25+'Non-Residential - New Const'!C26)</f>
        <v>18</v>
      </c>
      <c r="D25" s="43">
        <f>SUM('Single-Family'!D25+'Multi-Family'!E25+'Non-Residential - New Const'!D26)</f>
        <v>3240641</v>
      </c>
      <c r="E25" s="107"/>
      <c r="F25" s="108"/>
      <c r="G25" s="45">
        <f>SUM('Single-Family'!G25+'Multi-Family'!I25+'Non-Residential - New Const'!G26)</f>
        <v>312</v>
      </c>
      <c r="H25" s="43">
        <f>SUM('Single-Family'!H25+'Multi-Family'!K25+'Non-Residential - New Const'!H26)</f>
        <v>44038992</v>
      </c>
      <c r="I25" s="45">
        <f>SUM('Single-Family'!I25+'Multi-Family'!L25+'Non-Residential - New Const'!I26)</f>
        <v>181</v>
      </c>
      <c r="J25" s="43">
        <f>SUM('Single-Family'!J25+'Multi-Family'!N25+'Non-Residential - New Const'!J26)</f>
        <v>29977551</v>
      </c>
      <c r="K25" s="45">
        <f>SUM('Single-Family'!K25+'Multi-Family'!O25+'Non-Residential - New Const'!K26)</f>
        <v>0</v>
      </c>
      <c r="L25" s="43">
        <f>SUM('Single-Family'!L25+'Multi-Family'!Q25+'Non-Residential - New Const'!L26)</f>
        <v>0</v>
      </c>
      <c r="M25" s="45">
        <f>SUM('Single-Family'!M25+'Multi-Family'!R25+'Non-Residential - New Const'!M26)</f>
        <v>9</v>
      </c>
      <c r="N25" s="43">
        <f>SUM('Single-Family'!N25+'Multi-Family'!T25+'Non-Residential - New Const'!N26)</f>
        <v>1436233</v>
      </c>
      <c r="O25" s="45">
        <f>SUM('Single-Family'!O25+'Multi-Family'!U25+'Non-Residential - New Const'!O26)</f>
        <v>0</v>
      </c>
      <c r="P25" s="43">
        <f>SUM('Single-Family'!P25+'Multi-Family'!W25+'Non-Residential - New Const'!P26)</f>
        <v>0</v>
      </c>
      <c r="Q25" s="45">
        <f>SUM('Single-Family'!Q25+'Multi-Family'!X25+'Non-Residential - New Const'!Q26)</f>
        <v>0</v>
      </c>
      <c r="R25" s="43">
        <f>SUM('Single-Family'!R25+'Multi-Family'!Z25+'Non-Residential - New Const'!R26)</f>
        <v>0</v>
      </c>
      <c r="S25" s="10">
        <f>SUM('Single-Family'!S25+'Multi-Family'!AA25+'Non-Residential - New Const'!S26)</f>
        <v>25</v>
      </c>
      <c r="T25" s="10">
        <f>SUM('Single-Family'!T25+'Multi-Family'!AC25+'Non-Residential - New Const'!T26)</f>
        <v>9416335</v>
      </c>
      <c r="U25" s="21">
        <f t="shared" si="0"/>
        <v>545</v>
      </c>
      <c r="V25" s="22">
        <f t="shared" si="1"/>
        <v>88109752</v>
      </c>
      <c r="W25" s="19">
        <f>U25-Total!U12</f>
        <v>59</v>
      </c>
      <c r="X25" s="13">
        <f>W25/Total!U12</f>
        <v>0.12139917695473251</v>
      </c>
      <c r="Y25" s="12">
        <f>V25-Total!V12</f>
        <v>299815</v>
      </c>
      <c r="Z25" s="13">
        <f>Y25/Total!V12</f>
        <v>3.4143630008526254E-3</v>
      </c>
      <c r="AA25" s="12">
        <f t="shared" si="2"/>
        <v>11820295</v>
      </c>
      <c r="AC25" s="3"/>
      <c r="AD25" s="3"/>
      <c r="AE25" s="2"/>
      <c r="AF25" s="2"/>
      <c r="AG25" s="2"/>
      <c r="AH25" s="2"/>
      <c r="AI25" s="2"/>
      <c r="AJ25" s="2"/>
      <c r="AK25" s="2"/>
      <c r="AL25" s="2"/>
      <c r="AM25" s="2"/>
      <c r="AN25" s="2"/>
      <c r="AO25" s="2"/>
      <c r="AP25" s="2"/>
      <c r="AQ25" s="2"/>
    </row>
    <row r="26" spans="1:43" s="26" customFormat="1" x14ac:dyDescent="0.2">
      <c r="A26" s="26" t="s">
        <v>26</v>
      </c>
      <c r="B26" s="9">
        <v>2005</v>
      </c>
      <c r="C26" s="45">
        <f>SUM('Single-Family'!C26+'Multi-Family'!C26+'Non-Residential - New Const'!C27)</f>
        <v>9</v>
      </c>
      <c r="D26" s="43">
        <f>SUM('Single-Family'!D26+'Multi-Family'!E26+'Non-Residential - New Const'!D27)</f>
        <v>1155762</v>
      </c>
      <c r="E26" s="107"/>
      <c r="F26" s="108"/>
      <c r="G26" s="45">
        <f>SUM('Single-Family'!G26+'Multi-Family'!I26+'Non-Residential - New Const'!G27)</f>
        <v>339</v>
      </c>
      <c r="H26" s="43">
        <f>SUM('Single-Family'!H26+'Multi-Family'!K26+'Non-Residential - New Const'!H27)</f>
        <v>49510257</v>
      </c>
      <c r="I26" s="45">
        <f>SUM('Single-Family'!I26+'Multi-Family'!L26+'Non-Residential - New Const'!I27)</f>
        <v>168</v>
      </c>
      <c r="J26" s="43">
        <f>SUM('Single-Family'!J26+'Multi-Family'!N26+'Non-Residential - New Const'!J27)</f>
        <v>32882246</v>
      </c>
      <c r="K26" s="45">
        <f>SUM('Single-Family'!K26+'Multi-Family'!O26+'Non-Residential - New Const'!K27)</f>
        <v>1</v>
      </c>
      <c r="L26" s="43">
        <f>SUM('Single-Family'!L26+'Multi-Family'!Q26+'Non-Residential - New Const'!L27)</f>
        <v>227616</v>
      </c>
      <c r="M26" s="45">
        <f>SUM('Single-Family'!M26+'Multi-Family'!R26+'Non-Residential - New Const'!M27)</f>
        <v>12</v>
      </c>
      <c r="N26" s="43">
        <f>SUM('Single-Family'!N26+'Multi-Family'!T26+'Non-Residential - New Const'!N27)</f>
        <v>2417384</v>
      </c>
      <c r="O26" s="45">
        <f>SUM('Single-Family'!O26+'Multi-Family'!U26+'Non-Residential - New Const'!O27)</f>
        <v>0</v>
      </c>
      <c r="P26" s="43">
        <f>SUM('Single-Family'!P26+'Multi-Family'!W26+'Non-Residential - New Const'!P27)</f>
        <v>0</v>
      </c>
      <c r="Q26" s="45">
        <f>SUM('Single-Family'!Q26+'Multi-Family'!X26+'Non-Residential - New Const'!Q27)</f>
        <v>0</v>
      </c>
      <c r="R26" s="43">
        <f>SUM('Single-Family'!R26+'Multi-Family'!Z26+'Non-Residential - New Const'!R27)</f>
        <v>0</v>
      </c>
      <c r="S26" s="10">
        <f>SUM('Single-Family'!S26+'Multi-Family'!AA26+'Non-Residential - New Const'!S27)</f>
        <v>21</v>
      </c>
      <c r="T26" s="10">
        <f>SUM('Single-Family'!T26+'Multi-Family'!AC26+'Non-Residential - New Const'!T27)</f>
        <v>2608047</v>
      </c>
      <c r="U26" s="21">
        <f t="shared" si="0"/>
        <v>550</v>
      </c>
      <c r="V26" s="22">
        <f t="shared" si="1"/>
        <v>88801312</v>
      </c>
      <c r="W26" s="19">
        <f>U26-Total!U13</f>
        <v>78</v>
      </c>
      <c r="X26" s="13">
        <f>W26/Total!U13</f>
        <v>0.1652542372881356</v>
      </c>
      <c r="Y26" s="12">
        <f>V26-Total!V13</f>
        <v>657097</v>
      </c>
      <c r="Z26" s="13">
        <f>Y26/Total!V13</f>
        <v>7.454794395752461E-3</v>
      </c>
      <c r="AA26" s="12">
        <f t="shared" si="2"/>
        <v>12477392</v>
      </c>
      <c r="AC26" s="3"/>
      <c r="AD26" s="3"/>
      <c r="AE26" s="2"/>
      <c r="AF26" s="2"/>
      <c r="AG26" s="2"/>
      <c r="AH26" s="2"/>
      <c r="AI26" s="2"/>
      <c r="AJ26" s="2"/>
      <c r="AK26" s="2"/>
      <c r="AL26" s="2"/>
      <c r="AM26" s="2"/>
      <c r="AN26" s="2"/>
      <c r="AO26" s="2"/>
      <c r="AP26" s="2"/>
      <c r="AQ26" s="2"/>
    </row>
    <row r="27" spans="1:43" s="26" customFormat="1" x14ac:dyDescent="0.2">
      <c r="A27" s="26" t="s">
        <v>27</v>
      </c>
      <c r="B27" s="9">
        <v>2005</v>
      </c>
      <c r="C27" s="45">
        <f>SUM('Single-Family'!C27+'Multi-Family'!C27+'Non-Residential - New Const'!C28)</f>
        <v>6</v>
      </c>
      <c r="D27" s="43">
        <f>SUM('Single-Family'!D27+'Multi-Family'!E27+'Non-Residential - New Const'!D28)</f>
        <v>663746</v>
      </c>
      <c r="E27" s="107"/>
      <c r="F27" s="108"/>
      <c r="G27" s="45">
        <f>SUM('Single-Family'!G27+'Multi-Family'!I27+'Non-Residential - New Const'!G28)</f>
        <v>255</v>
      </c>
      <c r="H27" s="43">
        <f>SUM('Single-Family'!H27+'Multi-Family'!K27+'Non-Residential - New Const'!H28)</f>
        <v>35895950</v>
      </c>
      <c r="I27" s="45">
        <f>SUM('Single-Family'!I27+'Multi-Family'!L27+'Non-Residential - New Const'!I28)</f>
        <v>111</v>
      </c>
      <c r="J27" s="43">
        <f>SUM('Single-Family'!J27+'Multi-Family'!N27+'Non-Residential - New Const'!J28)</f>
        <v>29672390</v>
      </c>
      <c r="K27" s="45">
        <f>SUM('Single-Family'!K27+'Multi-Family'!O27+'Non-Residential - New Const'!K28)</f>
        <v>5</v>
      </c>
      <c r="L27" s="43">
        <f>SUM('Single-Family'!L27+'Multi-Family'!Q27+'Non-Residential - New Const'!L28)</f>
        <v>600856</v>
      </c>
      <c r="M27" s="45">
        <f>SUM('Single-Family'!M27+'Multi-Family'!R27+'Non-Residential - New Const'!M28)</f>
        <v>7</v>
      </c>
      <c r="N27" s="43">
        <f>SUM('Single-Family'!N27+'Multi-Family'!T27+'Non-Residential - New Const'!N28)</f>
        <v>1126215</v>
      </c>
      <c r="O27" s="45">
        <f>SUM('Single-Family'!O27+'Multi-Family'!U27+'Non-Residential - New Const'!O28)</f>
        <v>0</v>
      </c>
      <c r="P27" s="43">
        <f>SUM('Single-Family'!P27+'Multi-Family'!W27+'Non-Residential - New Const'!P28)</f>
        <v>0</v>
      </c>
      <c r="Q27" s="45">
        <f>SUM('Single-Family'!Q27+'Multi-Family'!X27+'Non-Residential - New Const'!Q28)</f>
        <v>0</v>
      </c>
      <c r="R27" s="43">
        <f>SUM('Single-Family'!R27+'Multi-Family'!Z27+'Non-Residential - New Const'!R28)</f>
        <v>0</v>
      </c>
      <c r="S27" s="10">
        <f>SUM('Single-Family'!S27+'Multi-Family'!AA27+'Non-Residential - New Const'!S28)</f>
        <v>35</v>
      </c>
      <c r="T27" s="10">
        <f>SUM('Single-Family'!T27+'Multi-Family'!AC27+'Non-Residential - New Const'!T28)</f>
        <v>3361844</v>
      </c>
      <c r="U27" s="21">
        <f t="shared" si="0"/>
        <v>419</v>
      </c>
      <c r="V27" s="22">
        <f t="shared" si="1"/>
        <v>71321001</v>
      </c>
      <c r="W27" s="19">
        <f>U27-Total!U14</f>
        <v>-5</v>
      </c>
      <c r="X27" s="13">
        <f>W27/Total!U14</f>
        <v>-1.179245283018868E-2</v>
      </c>
      <c r="Y27" s="12">
        <f>V27-Total!V14</f>
        <v>-18638652</v>
      </c>
      <c r="Z27" s="13">
        <f>Y27/Total!V14</f>
        <v>-0.20718901616928201</v>
      </c>
      <c r="AA27" s="12">
        <f t="shared" si="2"/>
        <v>-6161260</v>
      </c>
      <c r="AC27" s="3"/>
      <c r="AD27" s="3"/>
      <c r="AE27" s="2"/>
      <c r="AF27" s="2"/>
      <c r="AG27" s="2"/>
      <c r="AH27" s="2"/>
      <c r="AI27" s="2"/>
      <c r="AJ27" s="2"/>
      <c r="AK27" s="2"/>
      <c r="AL27" s="2"/>
      <c r="AM27" s="2"/>
      <c r="AN27" s="2"/>
      <c r="AO27" s="2"/>
      <c r="AP27" s="2"/>
      <c r="AQ27" s="2"/>
    </row>
    <row r="28" spans="1:43" s="26" customFormat="1" x14ac:dyDescent="0.2">
      <c r="A28" s="26" t="s">
        <v>28</v>
      </c>
      <c r="B28" s="9">
        <v>2005</v>
      </c>
      <c r="C28" s="45">
        <f>SUM('Single-Family'!C28+'Multi-Family'!C28+'Non-Residential - New Const'!C29)</f>
        <v>4</v>
      </c>
      <c r="D28" s="43">
        <f>SUM('Single-Family'!D28+'Multi-Family'!E28+'Non-Residential - New Const'!D29)</f>
        <v>535967</v>
      </c>
      <c r="E28" s="107"/>
      <c r="F28" s="108"/>
      <c r="G28" s="45">
        <f>SUM('Single-Family'!G28+'Multi-Family'!I28+'Non-Residential - New Const'!G29)</f>
        <v>230</v>
      </c>
      <c r="H28" s="43">
        <f>SUM('Single-Family'!H28+'Multi-Family'!K28+'Non-Residential - New Const'!H29)</f>
        <v>26801826</v>
      </c>
      <c r="I28" s="45">
        <f>SUM('Single-Family'!I28+'Multi-Family'!L28+'Non-Residential - New Const'!I29)</f>
        <v>84</v>
      </c>
      <c r="J28" s="43">
        <f>SUM('Single-Family'!J28+'Multi-Family'!N28+'Non-Residential - New Const'!J29)</f>
        <v>16923362</v>
      </c>
      <c r="K28" s="45">
        <f>SUM('Single-Family'!K28+'Multi-Family'!O28+'Non-Residential - New Const'!K29)</f>
        <v>2</v>
      </c>
      <c r="L28" s="43">
        <f>SUM('Single-Family'!L28+'Multi-Family'!Q28+'Non-Residential - New Const'!L29)</f>
        <v>312120</v>
      </c>
      <c r="M28" s="45">
        <f>SUM('Single-Family'!M28+'Multi-Family'!R28+'Non-Residential - New Const'!M29)</f>
        <v>3</v>
      </c>
      <c r="N28" s="43">
        <f>SUM('Single-Family'!N28+'Multi-Family'!T28+'Non-Residential - New Const'!N29)</f>
        <v>412520</v>
      </c>
      <c r="O28" s="45">
        <f>SUM('Single-Family'!O28+'Multi-Family'!U28+'Non-Residential - New Const'!O29)</f>
        <v>0</v>
      </c>
      <c r="P28" s="43">
        <f>SUM('Single-Family'!P28+'Multi-Family'!W28+'Non-Residential - New Const'!P29)</f>
        <v>0</v>
      </c>
      <c r="Q28" s="45">
        <f>SUM('Single-Family'!Q28+'Multi-Family'!X28+'Non-Residential - New Const'!Q29)</f>
        <v>12</v>
      </c>
      <c r="R28" s="43">
        <f>SUM('Single-Family'!R28+'Multi-Family'!Z28+'Non-Residential - New Const'!R29)</f>
        <v>1636000</v>
      </c>
      <c r="S28" s="10">
        <f>SUM('Single-Family'!S28+'Multi-Family'!AA28+'Non-Residential - New Const'!S29)</f>
        <v>14</v>
      </c>
      <c r="T28" s="10">
        <f>SUM('Single-Family'!T28+'Multi-Family'!AC28+'Non-Residential - New Const'!T29)</f>
        <v>3676738</v>
      </c>
      <c r="U28" s="21">
        <f t="shared" si="0"/>
        <v>349</v>
      </c>
      <c r="V28" s="22">
        <f t="shared" si="1"/>
        <v>50298533</v>
      </c>
      <c r="W28" s="19">
        <f>U28-Total!U15</f>
        <v>-5</v>
      </c>
      <c r="X28" s="13">
        <f>W28/Total!U15</f>
        <v>-1.4124293785310734E-2</v>
      </c>
      <c r="Y28" s="12">
        <f>V28-Total!V15</f>
        <v>-8743660</v>
      </c>
      <c r="Z28" s="13">
        <f>Y28/Total!V15</f>
        <v>-0.14809172145756849</v>
      </c>
      <c r="AA28" s="12">
        <f t="shared" si="2"/>
        <v>-14904920</v>
      </c>
      <c r="AC28" s="3"/>
      <c r="AD28" s="3"/>
      <c r="AE28" s="2"/>
      <c r="AF28" s="2"/>
      <c r="AG28" s="2"/>
      <c r="AH28" s="2"/>
      <c r="AI28" s="2"/>
      <c r="AJ28" s="2"/>
      <c r="AK28" s="2"/>
      <c r="AL28" s="2"/>
      <c r="AM28" s="2"/>
      <c r="AN28" s="2"/>
      <c r="AO28" s="2"/>
      <c r="AP28" s="2"/>
      <c r="AQ28" s="2"/>
    </row>
    <row r="29" spans="1:43" s="26" customFormat="1" ht="13.5" thickBot="1" x14ac:dyDescent="0.25">
      <c r="A29" s="27" t="s">
        <v>29</v>
      </c>
      <c r="B29" s="15">
        <v>2005</v>
      </c>
      <c r="C29" s="46">
        <f>SUM('Single-Family'!C29+'Multi-Family'!C29+'Non-Residential - New Const'!C30)</f>
        <v>131</v>
      </c>
      <c r="D29" s="44">
        <f>SUM('Single-Family'!D29+'Multi-Family'!E29+'Non-Residential - New Const'!D30)</f>
        <v>18089101</v>
      </c>
      <c r="E29" s="109"/>
      <c r="F29" s="110"/>
      <c r="G29" s="46">
        <f>SUM('Single-Family'!G29+'Multi-Family'!I29+'Non-Residential - New Const'!G30)</f>
        <v>3367</v>
      </c>
      <c r="H29" s="44">
        <f>SUM('Single-Family'!H29+'Multi-Family'!K29+'Non-Residential - New Const'!H30)</f>
        <v>468227866</v>
      </c>
      <c r="I29" s="46">
        <f>SUM('Single-Family'!I29+'Multi-Family'!L29+'Non-Residential - New Const'!I30)</f>
        <v>2012</v>
      </c>
      <c r="J29" s="44">
        <f>SUM('Single-Family'!J29+'Multi-Family'!N29+'Non-Residential - New Const'!J30)</f>
        <v>385601208</v>
      </c>
      <c r="K29" s="46">
        <f>SUM('Single-Family'!K29+'Multi-Family'!O29+'Non-Residential - New Const'!K30)</f>
        <v>21</v>
      </c>
      <c r="L29" s="44">
        <f>SUM('Single-Family'!L29+'Multi-Family'!Q29+'Non-Residential - New Const'!L30)</f>
        <v>5423209</v>
      </c>
      <c r="M29" s="46">
        <f>SUM('Single-Family'!M29+'Multi-Family'!R29+'Non-Residential - New Const'!M30)</f>
        <v>119</v>
      </c>
      <c r="N29" s="44">
        <f>SUM('Single-Family'!N29+'Multi-Family'!T29+'Non-Residential - New Const'!N30)</f>
        <v>22667844</v>
      </c>
      <c r="O29" s="46">
        <f>SUM('Single-Family'!O29+'Multi-Family'!U29+'Non-Residential - New Const'!O30)</f>
        <v>0</v>
      </c>
      <c r="P29" s="44">
        <f>SUM('Single-Family'!P29+'Multi-Family'!W29+'Non-Residential - New Const'!P30)</f>
        <v>0</v>
      </c>
      <c r="Q29" s="46">
        <f>SUM('Single-Family'!Q29+'Multi-Family'!X29+'Non-Residential - New Const'!Q30)</f>
        <v>15</v>
      </c>
      <c r="R29" s="44">
        <f>SUM('Single-Family'!R29+'Multi-Family'!Z29+'Non-Residential - New Const'!R30)</f>
        <v>2286000</v>
      </c>
      <c r="S29" s="16">
        <f>SUM('Single-Family'!S29+'Multi-Family'!AA29+'Non-Residential - New Const'!S30)</f>
        <v>311</v>
      </c>
      <c r="T29" s="16">
        <f>SUM('Single-Family'!T29+'Multi-Family'!AC29+'Non-Residential - New Const'!T30)</f>
        <v>62175314</v>
      </c>
      <c r="U29" s="23">
        <f t="shared" si="0"/>
        <v>5976</v>
      </c>
      <c r="V29" s="24">
        <f t="shared" si="1"/>
        <v>964470542</v>
      </c>
      <c r="W29" s="20">
        <f>SUM(W17:W28)</f>
        <v>253</v>
      </c>
      <c r="X29" s="18">
        <f>W29/Total!U16</f>
        <v>4.4207583435261225E-2</v>
      </c>
      <c r="Y29" s="17">
        <f>SUM(Y17:Y28)</f>
        <v>-14904920</v>
      </c>
      <c r="Z29" s="18">
        <f>Y29/Total!V16</f>
        <v>-1.5218800734053923E-2</v>
      </c>
      <c r="AA29" s="17">
        <f>Y29</f>
        <v>-14904920</v>
      </c>
      <c r="AC29" s="6"/>
      <c r="AD29" s="6"/>
    </row>
    <row r="30" spans="1:43" s="26" customFormat="1" x14ac:dyDescent="0.2">
      <c r="A30" s="26" t="s">
        <v>17</v>
      </c>
      <c r="B30" s="9">
        <v>2006</v>
      </c>
      <c r="C30" s="45">
        <f>SUM('Single-Family'!C30+'Multi-Family'!C30+'Non-Residential - New Const'!C31)</f>
        <v>5</v>
      </c>
      <c r="D30" s="43">
        <f>SUM('Single-Family'!D30+'Multi-Family'!E30+'Non-Residential - New Const'!D31)</f>
        <v>579840</v>
      </c>
      <c r="E30" s="107"/>
      <c r="F30" s="108"/>
      <c r="G30" s="45">
        <f>SUM('Single-Family'!G30+'Multi-Family'!I30+'Non-Residential - New Const'!G31)</f>
        <v>176</v>
      </c>
      <c r="H30" s="43">
        <f>SUM('Single-Family'!H30+'Multi-Family'!K30+'Non-Residential - New Const'!H31)</f>
        <v>25811476</v>
      </c>
      <c r="I30" s="45">
        <f>SUM('Single-Family'!I30+'Multi-Family'!L30+'Non-Residential - New Const'!I31)</f>
        <v>95</v>
      </c>
      <c r="J30" s="43">
        <f>SUM('Single-Family'!J30+'Multi-Family'!N30+'Non-Residential - New Const'!J31)</f>
        <v>20811278</v>
      </c>
      <c r="K30" s="45">
        <f>SUM('Single-Family'!K30+'Multi-Family'!O30+'Non-Residential - New Const'!K31)</f>
        <v>1</v>
      </c>
      <c r="L30" s="43">
        <f>SUM('Single-Family'!L30+'Multi-Family'!Q30+'Non-Residential - New Const'!L31)</f>
        <v>91608</v>
      </c>
      <c r="M30" s="45">
        <f>SUM('Single-Family'!M30+'Multi-Family'!R30+'Non-Residential - New Const'!M31)</f>
        <v>9</v>
      </c>
      <c r="N30" s="43">
        <f>SUM('Single-Family'!N30+'Multi-Family'!T30+'Non-Residential - New Const'!N31)</f>
        <v>1825876</v>
      </c>
      <c r="O30" s="45">
        <f>SUM('Single-Family'!O30+'Multi-Family'!U30+'Non-Residential - New Const'!O31)</f>
        <v>0</v>
      </c>
      <c r="P30" s="43">
        <f>SUM('Single-Family'!P30+'Multi-Family'!W30+'Non-Residential - New Const'!P31)</f>
        <v>0</v>
      </c>
      <c r="Q30" s="45">
        <f>SUM('Single-Family'!Q30+'Multi-Family'!X30+'Non-Residential - New Const'!Q31)</f>
        <v>0</v>
      </c>
      <c r="R30" s="43">
        <f>SUM('Single-Family'!R30+'Multi-Family'!Z30+'Non-Residential - New Const'!R31)</f>
        <v>0</v>
      </c>
      <c r="S30" s="10">
        <f>SUM('Single-Family'!S30+'Multi-Family'!AA30+'Non-Residential - New Const'!S31)</f>
        <v>15</v>
      </c>
      <c r="T30" s="10">
        <f>SUM('Single-Family'!T30+'Multi-Family'!AC30+'Non-Residential - New Const'!T31)</f>
        <v>1865870</v>
      </c>
      <c r="U30" s="21">
        <f t="shared" si="0"/>
        <v>301</v>
      </c>
      <c r="V30" s="22">
        <f t="shared" si="1"/>
        <v>50985948</v>
      </c>
      <c r="W30" s="19">
        <f>U30-Total!U17</f>
        <v>40</v>
      </c>
      <c r="X30" s="13">
        <f>W30/Total!U17</f>
        <v>0.1532567049808429</v>
      </c>
      <c r="Y30" s="12">
        <f>V30-Total!V17</f>
        <v>-10778320</v>
      </c>
      <c r="Z30" s="13">
        <f>Y30/Total!V17</f>
        <v>-0.17450737050749149</v>
      </c>
      <c r="AA30" s="12">
        <f>Y30</f>
        <v>-10778320</v>
      </c>
      <c r="AC30" s="3"/>
      <c r="AD30" s="3"/>
      <c r="AE30" s="2"/>
      <c r="AF30" s="6"/>
      <c r="AG30" s="6"/>
      <c r="AH30" s="6"/>
      <c r="AI30" s="6"/>
      <c r="AJ30" s="6"/>
      <c r="AK30" s="6"/>
      <c r="AL30" s="6"/>
      <c r="AM30" s="6"/>
      <c r="AN30" s="6"/>
      <c r="AO30" s="6"/>
      <c r="AP30" s="6"/>
      <c r="AQ30" s="6"/>
    </row>
    <row r="31" spans="1:43" s="26" customFormat="1" x14ac:dyDescent="0.2">
      <c r="A31" s="26" t="s">
        <v>18</v>
      </c>
      <c r="B31" s="9">
        <v>2006</v>
      </c>
      <c r="C31" s="45">
        <f>SUM('Single-Family'!C31+'Multi-Family'!C31+'Non-Residential - New Const'!C32)</f>
        <v>13</v>
      </c>
      <c r="D31" s="43">
        <f>SUM('Single-Family'!D31+'Multi-Family'!E31+'Non-Residential - New Const'!D32)</f>
        <v>1599500</v>
      </c>
      <c r="E31" s="107"/>
      <c r="F31" s="108"/>
      <c r="G31" s="45">
        <f>SUM('Single-Family'!G31+'Multi-Family'!I31+'Non-Residential - New Const'!G32)</f>
        <v>170</v>
      </c>
      <c r="H31" s="43">
        <f>SUM('Single-Family'!H31+'Multi-Family'!K31+'Non-Residential - New Const'!H32)</f>
        <v>24162067</v>
      </c>
      <c r="I31" s="45">
        <f>SUM('Single-Family'!I31+'Multi-Family'!L31+'Non-Residential - New Const'!I32)</f>
        <v>170</v>
      </c>
      <c r="J31" s="43">
        <f>SUM('Single-Family'!J31+'Multi-Family'!N31+'Non-Residential - New Const'!J32)</f>
        <v>30558084</v>
      </c>
      <c r="K31" s="45">
        <f>SUM('Single-Family'!K31+'Multi-Family'!O31+'Non-Residential - New Const'!K32)</f>
        <v>1</v>
      </c>
      <c r="L31" s="43">
        <f>SUM('Single-Family'!L31+'Multi-Family'!Q31+'Non-Residential - New Const'!L32)</f>
        <v>103000</v>
      </c>
      <c r="M31" s="45">
        <f>SUM('Single-Family'!M31+'Multi-Family'!R31+'Non-Residential - New Const'!M32)</f>
        <v>5</v>
      </c>
      <c r="N31" s="43">
        <f>SUM('Single-Family'!N31+'Multi-Family'!T31+'Non-Residential - New Const'!N32)</f>
        <v>746664</v>
      </c>
      <c r="O31" s="45">
        <f>SUM('Single-Family'!O31+'Multi-Family'!U31+'Non-Residential - New Const'!O32)</f>
        <v>0</v>
      </c>
      <c r="P31" s="43">
        <f>SUM('Single-Family'!P31+'Multi-Family'!W31+'Non-Residential - New Const'!P32)</f>
        <v>0</v>
      </c>
      <c r="Q31" s="45">
        <f>SUM('Single-Family'!Q31+'Multi-Family'!X31+'Non-Residential - New Const'!Q32)</f>
        <v>11</v>
      </c>
      <c r="R31" s="43">
        <f>SUM('Single-Family'!R31+'Multi-Family'!Z31+'Non-Residential - New Const'!R32)</f>
        <v>1471143</v>
      </c>
      <c r="S31" s="10">
        <f>SUM('Single-Family'!S31+'Multi-Family'!AA31+'Non-Residential - New Const'!S32)</f>
        <v>21</v>
      </c>
      <c r="T31" s="10">
        <f>SUM('Single-Family'!T31+'Multi-Family'!AC31+'Non-Residential - New Const'!T32)</f>
        <v>2711974</v>
      </c>
      <c r="U31" s="21">
        <f t="shared" si="0"/>
        <v>391</v>
      </c>
      <c r="V31" s="22">
        <f t="shared" si="1"/>
        <v>61352432</v>
      </c>
      <c r="W31" s="19">
        <f>U31-Total!U18</f>
        <v>10</v>
      </c>
      <c r="X31" s="13">
        <f>W31/Total!U18</f>
        <v>2.6246719160104987E-2</v>
      </c>
      <c r="Y31" s="12">
        <f>V31-Total!V18</f>
        <v>-4525278</v>
      </c>
      <c r="Z31" s="13">
        <f>Y31/Total!V18</f>
        <v>-6.8692096309965839E-2</v>
      </c>
      <c r="AA31" s="12">
        <f t="shared" ref="AA31:AA40" si="3">AA30+Y31</f>
        <v>-15303598</v>
      </c>
      <c r="AC31" s="3"/>
      <c r="AD31" s="3"/>
      <c r="AE31" s="2"/>
      <c r="AF31" s="6"/>
      <c r="AG31" s="6"/>
      <c r="AH31" s="6"/>
      <c r="AI31" s="6"/>
      <c r="AJ31" s="6"/>
      <c r="AK31" s="6"/>
      <c r="AL31" s="6"/>
      <c r="AM31" s="6"/>
      <c r="AN31" s="6"/>
      <c r="AO31" s="6"/>
      <c r="AP31" s="6"/>
      <c r="AQ31" s="6"/>
    </row>
    <row r="32" spans="1:43" s="26" customFormat="1" x14ac:dyDescent="0.2">
      <c r="A32" s="26" t="s">
        <v>19</v>
      </c>
      <c r="B32" s="9">
        <v>2006</v>
      </c>
      <c r="C32" s="45">
        <f>SUM('Single-Family'!C32+'Multi-Family'!C32+'Non-Residential - New Const'!C33)</f>
        <v>6</v>
      </c>
      <c r="D32" s="43">
        <f>SUM('Single-Family'!D32+'Multi-Family'!E32+'Non-Residential - New Const'!D33)</f>
        <v>696149</v>
      </c>
      <c r="E32" s="107"/>
      <c r="F32" s="108"/>
      <c r="G32" s="45">
        <f>SUM('Single-Family'!G32+'Multi-Family'!I32+'Non-Residential - New Const'!G33)</f>
        <v>204</v>
      </c>
      <c r="H32" s="43">
        <f>SUM('Single-Family'!H32+'Multi-Family'!K32+'Non-Residential - New Const'!H33)</f>
        <v>42293922</v>
      </c>
      <c r="I32" s="45">
        <f>SUM('Single-Family'!I32+'Multi-Family'!L32+'Non-Residential - New Const'!I33)</f>
        <v>131</v>
      </c>
      <c r="J32" s="43">
        <f>SUM('Single-Family'!J32+'Multi-Family'!N32+'Non-Residential - New Const'!J33)</f>
        <v>44271248</v>
      </c>
      <c r="K32" s="45">
        <f>SUM('Single-Family'!K32+'Multi-Family'!O32+'Non-Residential - New Const'!K33)</f>
        <v>0</v>
      </c>
      <c r="L32" s="43">
        <f>SUM('Single-Family'!L32+'Multi-Family'!Q32+'Non-Residential - New Const'!L33)</f>
        <v>0</v>
      </c>
      <c r="M32" s="45">
        <f>SUM('Single-Family'!M32+'Multi-Family'!R32+'Non-Residential - New Const'!M33)</f>
        <v>9</v>
      </c>
      <c r="N32" s="43">
        <f>SUM('Single-Family'!N32+'Multi-Family'!T32+'Non-Residential - New Const'!N33)</f>
        <v>2056391</v>
      </c>
      <c r="O32" s="45">
        <f>SUM('Single-Family'!O32+'Multi-Family'!U32+'Non-Residential - New Const'!O33)</f>
        <v>0</v>
      </c>
      <c r="P32" s="43">
        <f>SUM('Single-Family'!P32+'Multi-Family'!W32+'Non-Residential - New Const'!P33)</f>
        <v>0</v>
      </c>
      <c r="Q32" s="45">
        <f>SUM('Single-Family'!Q32+'Multi-Family'!X32+'Non-Residential - New Const'!Q33)</f>
        <v>0</v>
      </c>
      <c r="R32" s="43">
        <f>SUM('Single-Family'!R32+'Multi-Family'!Z32+'Non-Residential - New Const'!R33)</f>
        <v>0</v>
      </c>
      <c r="S32" s="10">
        <f>SUM('Single-Family'!S32+'Multi-Family'!AA32+'Non-Residential - New Const'!S33)</f>
        <v>32</v>
      </c>
      <c r="T32" s="10">
        <f>SUM('Single-Family'!T32+'Multi-Family'!AC32+'Non-Residential - New Const'!T33)</f>
        <v>7530358</v>
      </c>
      <c r="U32" s="21">
        <f t="shared" si="0"/>
        <v>382</v>
      </c>
      <c r="V32" s="22">
        <f t="shared" si="1"/>
        <v>96848068</v>
      </c>
      <c r="W32" s="19">
        <f>U32-Total!U19</f>
        <v>-240</v>
      </c>
      <c r="X32" s="13">
        <f>W32/Total!U19</f>
        <v>-0.38585209003215432</v>
      </c>
      <c r="Y32" s="12">
        <f>V32-Total!V19</f>
        <v>-1647365</v>
      </c>
      <c r="Z32" s="13">
        <f>Y32/Total!V19</f>
        <v>-1.672529324278416E-2</v>
      </c>
      <c r="AA32" s="12">
        <f t="shared" si="3"/>
        <v>-16950963</v>
      </c>
      <c r="AC32" s="3"/>
      <c r="AD32" s="3"/>
      <c r="AE32" s="1"/>
      <c r="AF32" s="126"/>
      <c r="AG32" s="126"/>
      <c r="AH32" s="126"/>
      <c r="AI32" s="126"/>
      <c r="AJ32" s="126"/>
      <c r="AK32" s="126"/>
      <c r="AL32" s="126"/>
      <c r="AM32" s="126"/>
      <c r="AN32" s="126"/>
      <c r="AO32" s="126"/>
      <c r="AP32" s="126"/>
      <c r="AQ32" s="126"/>
    </row>
    <row r="33" spans="1:43" s="26" customFormat="1" x14ac:dyDescent="0.2">
      <c r="A33" s="26" t="s">
        <v>20</v>
      </c>
      <c r="B33" s="9">
        <v>2006</v>
      </c>
      <c r="C33" s="45">
        <f>SUM('Single-Family'!C33+'Multi-Family'!C33+'Non-Residential - New Const'!C34)</f>
        <v>8</v>
      </c>
      <c r="D33" s="43">
        <f>SUM('Single-Family'!D33+'Multi-Family'!E33+'Non-Residential - New Const'!D34)</f>
        <v>823731</v>
      </c>
      <c r="E33" s="107"/>
      <c r="F33" s="108"/>
      <c r="G33" s="45">
        <f>SUM('Single-Family'!G33+'Multi-Family'!I33+'Non-Residential - New Const'!G34)</f>
        <v>196</v>
      </c>
      <c r="H33" s="43">
        <f>SUM('Single-Family'!H33+'Multi-Family'!K33+'Non-Residential - New Const'!H34)</f>
        <v>35552612</v>
      </c>
      <c r="I33" s="45">
        <f>SUM('Single-Family'!I33+'Multi-Family'!L33+'Non-Residential - New Const'!I34)</f>
        <v>153</v>
      </c>
      <c r="J33" s="43">
        <f>SUM('Single-Family'!J33+'Multi-Family'!N33+'Non-Residential - New Const'!J34)</f>
        <v>31730017</v>
      </c>
      <c r="K33" s="45">
        <f>SUM('Single-Family'!K33+'Multi-Family'!O33+'Non-Residential - New Const'!K34)</f>
        <v>0</v>
      </c>
      <c r="L33" s="43">
        <f>SUM('Single-Family'!L33+'Multi-Family'!Q33+'Non-Residential - New Const'!L34)</f>
        <v>0</v>
      </c>
      <c r="M33" s="45">
        <f>SUM('Single-Family'!M33+'Multi-Family'!R33+'Non-Residential - New Const'!M34)</f>
        <v>7</v>
      </c>
      <c r="N33" s="43">
        <f>SUM('Single-Family'!N33+'Multi-Family'!T33+'Non-Residential - New Const'!N34)</f>
        <v>1014968</v>
      </c>
      <c r="O33" s="45">
        <f>SUM('Single-Family'!O33+'Multi-Family'!U33+'Non-Residential - New Const'!O34)</f>
        <v>0</v>
      </c>
      <c r="P33" s="43">
        <f>SUM('Single-Family'!P33+'Multi-Family'!W33+'Non-Residential - New Const'!P34)</f>
        <v>0</v>
      </c>
      <c r="Q33" s="45">
        <f>SUM('Single-Family'!Q33+'Multi-Family'!X33+'Non-Residential - New Const'!Q34)</f>
        <v>0</v>
      </c>
      <c r="R33" s="43">
        <f>SUM('Single-Family'!R33+'Multi-Family'!Z33+'Non-Residential - New Const'!R34)</f>
        <v>0</v>
      </c>
      <c r="S33" s="10">
        <f>SUM('Single-Family'!S33+'Multi-Family'!AA33+'Non-Residential - New Const'!S34)</f>
        <v>26</v>
      </c>
      <c r="T33" s="10">
        <f>SUM('Single-Family'!T33+'Multi-Family'!AC33+'Non-Residential - New Const'!T34)</f>
        <v>3079339</v>
      </c>
      <c r="U33" s="21">
        <f t="shared" si="0"/>
        <v>390</v>
      </c>
      <c r="V33" s="22">
        <f t="shared" si="1"/>
        <v>72200667</v>
      </c>
      <c r="W33" s="19">
        <f>U33-Total!U20</f>
        <v>-132</v>
      </c>
      <c r="X33" s="13">
        <f>W33/Total!U20</f>
        <v>-0.25287356321839083</v>
      </c>
      <c r="Y33" s="12">
        <f>V33-Total!V20</f>
        <v>-26446952</v>
      </c>
      <c r="Z33" s="13">
        <f>Y33/Total!V20</f>
        <v>-0.26809518838969648</v>
      </c>
      <c r="AA33" s="12">
        <f t="shared" si="3"/>
        <v>-43397915</v>
      </c>
      <c r="AC33" s="3"/>
      <c r="AD33" s="3"/>
      <c r="AE33" s="2"/>
    </row>
    <row r="34" spans="1:43" s="26" customFormat="1" x14ac:dyDescent="0.2">
      <c r="A34" s="26" t="s">
        <v>21</v>
      </c>
      <c r="B34" s="9">
        <v>2006</v>
      </c>
      <c r="C34" s="45">
        <f>SUM('Single-Family'!C34+'Multi-Family'!C34+'Non-Residential - New Const'!C35)</f>
        <v>17</v>
      </c>
      <c r="D34" s="43">
        <f>SUM('Single-Family'!D34+'Multi-Family'!E34+'Non-Residential - New Const'!D35)</f>
        <v>2029955</v>
      </c>
      <c r="E34" s="107"/>
      <c r="F34" s="108"/>
      <c r="G34" s="45">
        <f>SUM('Single-Family'!G34+'Multi-Family'!I34+'Non-Residential - New Const'!G35)</f>
        <v>201</v>
      </c>
      <c r="H34" s="43">
        <f>SUM('Single-Family'!H34+'Multi-Family'!K34+'Non-Residential - New Const'!H35)</f>
        <v>31203256</v>
      </c>
      <c r="I34" s="45">
        <f>SUM('Single-Family'!I34+'Multi-Family'!L34+'Non-Residential - New Const'!I35)</f>
        <v>165</v>
      </c>
      <c r="J34" s="43">
        <f>SUM('Single-Family'!J34+'Multi-Family'!N34+'Non-Residential - New Const'!J35)</f>
        <v>35282304</v>
      </c>
      <c r="K34" s="45">
        <f>SUM('Single-Family'!K34+'Multi-Family'!O34+'Non-Residential - New Const'!K35)</f>
        <v>3</v>
      </c>
      <c r="L34" s="43">
        <f>SUM('Single-Family'!L34+'Multi-Family'!Q34+'Non-Residential - New Const'!L35)</f>
        <v>406000</v>
      </c>
      <c r="M34" s="45">
        <f>SUM('Single-Family'!M34+'Multi-Family'!R34+'Non-Residential - New Const'!M35)</f>
        <v>8</v>
      </c>
      <c r="N34" s="43">
        <f>SUM('Single-Family'!N34+'Multi-Family'!T34+'Non-Residential - New Const'!N35)</f>
        <v>1261609</v>
      </c>
      <c r="O34" s="45">
        <f>SUM('Single-Family'!O34+'Multi-Family'!U34+'Non-Residential - New Const'!O35)</f>
        <v>0</v>
      </c>
      <c r="P34" s="43">
        <f>SUM('Single-Family'!P34+'Multi-Family'!W34+'Non-Residential - New Const'!P35)</f>
        <v>0</v>
      </c>
      <c r="Q34" s="45">
        <f>SUM('Single-Family'!Q34+'Multi-Family'!X34+'Non-Residential - New Const'!Q35)</f>
        <v>0</v>
      </c>
      <c r="R34" s="43">
        <f>SUM('Single-Family'!R34+'Multi-Family'!Z34+'Non-Residential - New Const'!R35)</f>
        <v>0</v>
      </c>
      <c r="S34" s="10">
        <f>SUM('Single-Family'!S34+'Multi-Family'!AA34+'Non-Residential - New Const'!S35)</f>
        <v>30</v>
      </c>
      <c r="T34" s="10">
        <f>SUM('Single-Family'!T34+'Multi-Family'!AC34+'Non-Residential - New Const'!T35)</f>
        <v>13394553</v>
      </c>
      <c r="U34" s="21">
        <f t="shared" si="0"/>
        <v>424</v>
      </c>
      <c r="V34" s="22">
        <f t="shared" si="1"/>
        <v>83577677</v>
      </c>
      <c r="W34" s="19">
        <f>U34-Total!U21</f>
        <v>-192</v>
      </c>
      <c r="X34" s="13">
        <f>W34/Total!U21</f>
        <v>-0.31168831168831168</v>
      </c>
      <c r="Y34" s="12">
        <f>V34-Total!V21</f>
        <v>965832</v>
      </c>
      <c r="Z34" s="13">
        <f>Y34/Total!V21</f>
        <v>1.16912048145154E-2</v>
      </c>
      <c r="AA34" s="12">
        <f t="shared" si="3"/>
        <v>-42432083</v>
      </c>
      <c r="AC34" s="3"/>
      <c r="AD34" s="3"/>
      <c r="AE34" s="2"/>
    </row>
    <row r="35" spans="1:43" s="26" customFormat="1" x14ac:dyDescent="0.2">
      <c r="A35" s="26" t="s">
        <v>22</v>
      </c>
      <c r="B35" s="9">
        <v>2006</v>
      </c>
      <c r="C35" s="45">
        <f>SUM('Single-Family'!C35+'Multi-Family'!C35+'Non-Residential - New Const'!C36)</f>
        <v>8</v>
      </c>
      <c r="D35" s="43">
        <f>SUM('Single-Family'!D35+'Multi-Family'!E35+'Non-Residential - New Const'!D36)</f>
        <v>1007284</v>
      </c>
      <c r="E35" s="107"/>
      <c r="F35" s="108"/>
      <c r="G35" s="45">
        <f>SUM('Single-Family'!G35+'Multi-Family'!I35+'Non-Residential - New Const'!G36)</f>
        <v>243</v>
      </c>
      <c r="H35" s="43">
        <f>SUM('Single-Family'!H35+'Multi-Family'!K35+'Non-Residential - New Const'!H36)</f>
        <v>44930870</v>
      </c>
      <c r="I35" s="45">
        <f>SUM('Single-Family'!I35+'Multi-Family'!L35+'Non-Residential - New Const'!I36)</f>
        <v>143</v>
      </c>
      <c r="J35" s="43">
        <f>SUM('Single-Family'!J35+'Multi-Family'!N35+'Non-Residential - New Const'!J36)</f>
        <v>40196490</v>
      </c>
      <c r="K35" s="45">
        <f>SUM('Single-Family'!K35+'Multi-Family'!O35+'Non-Residential - New Const'!K36)</f>
        <v>3</v>
      </c>
      <c r="L35" s="43">
        <f>SUM('Single-Family'!L35+'Multi-Family'!Q35+'Non-Residential - New Const'!L36)</f>
        <v>411000</v>
      </c>
      <c r="M35" s="45">
        <f>SUM('Single-Family'!M35+'Multi-Family'!R35+'Non-Residential - New Const'!M36)</f>
        <v>10</v>
      </c>
      <c r="N35" s="43">
        <f>SUM('Single-Family'!N35+'Multi-Family'!T35+'Non-Residential - New Const'!N36)</f>
        <v>1197703</v>
      </c>
      <c r="O35" s="45">
        <f>SUM('Single-Family'!O35+'Multi-Family'!U35+'Non-Residential - New Const'!O36)</f>
        <v>0</v>
      </c>
      <c r="P35" s="43">
        <f>SUM('Single-Family'!P35+'Multi-Family'!W35+'Non-Residential - New Const'!P36)</f>
        <v>0</v>
      </c>
      <c r="Q35" s="45">
        <f>SUM('Single-Family'!Q35+'Multi-Family'!X35+'Non-Residential - New Const'!Q36)</f>
        <v>10</v>
      </c>
      <c r="R35" s="43">
        <f>SUM('Single-Family'!R35+'Multi-Family'!Z35+'Non-Residential - New Const'!R36)</f>
        <v>1506000</v>
      </c>
      <c r="S35" s="10">
        <f>SUM('Single-Family'!S35+'Multi-Family'!AA35+'Non-Residential - New Const'!S36)</f>
        <v>18</v>
      </c>
      <c r="T35" s="10">
        <f>SUM('Single-Family'!T35+'Multi-Family'!AC35+'Non-Residential - New Const'!T36)</f>
        <v>2209637</v>
      </c>
      <c r="U35" s="21">
        <f t="shared" si="0"/>
        <v>435</v>
      </c>
      <c r="V35" s="22">
        <f t="shared" si="1"/>
        <v>91458984</v>
      </c>
      <c r="W35" s="19">
        <f>U35-Total!U22</f>
        <v>-131</v>
      </c>
      <c r="X35" s="13">
        <f>W35/Total!U22</f>
        <v>-0.2314487632508834</v>
      </c>
      <c r="Y35" s="12">
        <f>V35-Total!V22</f>
        <v>13386474</v>
      </c>
      <c r="Z35" s="13">
        <f>Y35/Total!V22</f>
        <v>0.17146206776239165</v>
      </c>
      <c r="AA35" s="12">
        <f t="shared" si="3"/>
        <v>-29045609</v>
      </c>
      <c r="AC35" s="3"/>
      <c r="AD35" s="3"/>
      <c r="AE35" s="2"/>
      <c r="AF35" s="2"/>
      <c r="AG35" s="2"/>
      <c r="AH35" s="2"/>
      <c r="AI35" s="2"/>
      <c r="AJ35" s="2"/>
      <c r="AK35" s="2"/>
      <c r="AL35" s="2"/>
      <c r="AM35" s="2"/>
      <c r="AN35" s="2"/>
      <c r="AO35" s="2"/>
      <c r="AP35" s="2"/>
      <c r="AQ35" s="2"/>
    </row>
    <row r="36" spans="1:43" s="26" customFormat="1" x14ac:dyDescent="0.2">
      <c r="A36" s="26" t="s">
        <v>23</v>
      </c>
      <c r="B36" s="9">
        <v>2006</v>
      </c>
      <c r="C36" s="45">
        <f>SUM('Single-Family'!C36+'Multi-Family'!C36+'Non-Residential - New Const'!C37)</f>
        <v>8</v>
      </c>
      <c r="D36" s="43">
        <f>SUM('Single-Family'!D36+'Multi-Family'!E36+'Non-Residential - New Const'!D37)</f>
        <v>837452</v>
      </c>
      <c r="E36" s="107"/>
      <c r="F36" s="108"/>
      <c r="G36" s="45">
        <f>SUM('Single-Family'!G36+'Multi-Family'!I36+'Non-Residential - New Const'!G37)</f>
        <v>184</v>
      </c>
      <c r="H36" s="43">
        <f>SUM('Single-Family'!H36+'Multi-Family'!K36+'Non-Residential - New Const'!H37)</f>
        <v>26650251</v>
      </c>
      <c r="I36" s="45">
        <f>SUM('Single-Family'!I36+'Multi-Family'!L36+'Non-Residential - New Const'!I37)</f>
        <v>144</v>
      </c>
      <c r="J36" s="43">
        <f>SUM('Single-Family'!J36+'Multi-Family'!N36+'Non-Residential - New Const'!J37)</f>
        <v>49227819</v>
      </c>
      <c r="K36" s="45">
        <f>SUM('Single-Family'!K36+'Multi-Family'!O36+'Non-Residential - New Const'!K37)</f>
        <v>2</v>
      </c>
      <c r="L36" s="43">
        <f>SUM('Single-Family'!L36+'Multi-Family'!Q36+'Non-Residential - New Const'!L37)</f>
        <v>185000</v>
      </c>
      <c r="M36" s="45">
        <f>SUM('Single-Family'!M36+'Multi-Family'!R36+'Non-Residential - New Const'!M37)</f>
        <v>6</v>
      </c>
      <c r="N36" s="43">
        <f>SUM('Single-Family'!N36+'Multi-Family'!T36+'Non-Residential - New Const'!N37)</f>
        <v>1333112</v>
      </c>
      <c r="O36" s="45">
        <f>SUM('Single-Family'!O36+'Multi-Family'!U36+'Non-Residential - New Const'!O37)</f>
        <v>0</v>
      </c>
      <c r="P36" s="43">
        <f>SUM('Single-Family'!P36+'Multi-Family'!W36+'Non-Residential - New Const'!P37)</f>
        <v>0</v>
      </c>
      <c r="Q36" s="45">
        <f>SUM('Single-Family'!Q36+'Multi-Family'!X36+'Non-Residential - New Const'!Q37)</f>
        <v>0</v>
      </c>
      <c r="R36" s="43">
        <f>SUM('Single-Family'!R36+'Multi-Family'!Z36+'Non-Residential - New Const'!R37)</f>
        <v>0</v>
      </c>
      <c r="S36" s="10">
        <f>SUM('Single-Family'!S36+'Multi-Family'!AA36+'Non-Residential - New Const'!S37)</f>
        <v>22</v>
      </c>
      <c r="T36" s="10">
        <f>SUM('Single-Family'!T36+'Multi-Family'!AC36+'Non-Residential - New Const'!T37)</f>
        <v>3915122</v>
      </c>
      <c r="U36" s="21">
        <f t="shared" ref="U36:U67" si="4">SUM(C36,G36,I36,K36,M36,O36,Q36,S36)</f>
        <v>366</v>
      </c>
      <c r="V36" s="22">
        <f t="shared" ref="V36:V67" si="5">SUM(D36,H36,J36,L36,N36,P36,R36,T36)</f>
        <v>82148756</v>
      </c>
      <c r="W36" s="19">
        <f>U36-Total!U23</f>
        <v>-205</v>
      </c>
      <c r="X36" s="13">
        <f>W36/Total!U23</f>
        <v>-0.35901926444833626</v>
      </c>
      <c r="Y36" s="12">
        <f>V36-Total!V23</f>
        <v>-4572212</v>
      </c>
      <c r="Z36" s="13">
        <f>Y36/Total!V23</f>
        <v>-5.2723258347392984E-2</v>
      </c>
      <c r="AA36" s="12">
        <f t="shared" si="3"/>
        <v>-33617821</v>
      </c>
      <c r="AC36" s="3"/>
      <c r="AD36" s="3"/>
      <c r="AE36" s="2"/>
      <c r="AF36" s="2"/>
      <c r="AG36" s="2"/>
      <c r="AH36" s="2"/>
      <c r="AI36" s="2"/>
      <c r="AJ36" s="2"/>
      <c r="AK36" s="2"/>
      <c r="AL36" s="2"/>
      <c r="AM36" s="2"/>
      <c r="AN36" s="2"/>
      <c r="AO36" s="2"/>
      <c r="AP36" s="2"/>
      <c r="AQ36" s="2"/>
    </row>
    <row r="37" spans="1:43" s="26" customFormat="1" x14ac:dyDescent="0.2">
      <c r="A37" s="26" t="s">
        <v>24</v>
      </c>
      <c r="B37" s="9">
        <v>2006</v>
      </c>
      <c r="C37" s="45">
        <f>SUM('Single-Family'!C37+'Multi-Family'!C37+'Non-Residential - New Const'!C38)</f>
        <v>6</v>
      </c>
      <c r="D37" s="43">
        <f>SUM('Single-Family'!D37+'Multi-Family'!E37+'Non-Residential - New Const'!D38)</f>
        <v>813645</v>
      </c>
      <c r="E37" s="107"/>
      <c r="F37" s="108"/>
      <c r="G37" s="45">
        <f>SUM('Single-Family'!G37+'Multi-Family'!I37+'Non-Residential - New Const'!G38)</f>
        <v>221</v>
      </c>
      <c r="H37" s="43">
        <f>SUM('Single-Family'!H37+'Multi-Family'!K37+'Non-Residential - New Const'!H38)</f>
        <v>35365814</v>
      </c>
      <c r="I37" s="45">
        <f>SUM('Single-Family'!I37+'Multi-Family'!L37+'Non-Residential - New Const'!I38)</f>
        <v>154</v>
      </c>
      <c r="J37" s="43">
        <f>SUM('Single-Family'!J37+'Multi-Family'!N37+'Non-Residential - New Const'!J38)</f>
        <v>30133240</v>
      </c>
      <c r="K37" s="45">
        <f>SUM('Single-Family'!K37+'Multi-Family'!O37+'Non-Residential - New Const'!K38)</f>
        <v>0</v>
      </c>
      <c r="L37" s="43">
        <f>SUM('Single-Family'!L37+'Multi-Family'!Q37+'Non-Residential - New Const'!L38)</f>
        <v>0</v>
      </c>
      <c r="M37" s="45">
        <f>SUM('Single-Family'!M37+'Multi-Family'!R37+'Non-Residential - New Const'!M38)</f>
        <v>10</v>
      </c>
      <c r="N37" s="43">
        <f>SUM('Single-Family'!N37+'Multi-Family'!T37+'Non-Residential - New Const'!N38)</f>
        <v>28908993</v>
      </c>
      <c r="O37" s="45">
        <f>SUM('Single-Family'!O37+'Multi-Family'!U37+'Non-Residential - New Const'!O38)</f>
        <v>0</v>
      </c>
      <c r="P37" s="43">
        <f>SUM('Single-Family'!P37+'Multi-Family'!W37+'Non-Residential - New Const'!P38)</f>
        <v>0</v>
      </c>
      <c r="Q37" s="45">
        <f>SUM('Single-Family'!Q37+'Multi-Family'!X37+'Non-Residential - New Const'!Q38)</f>
        <v>0</v>
      </c>
      <c r="R37" s="43">
        <f>SUM('Single-Family'!R37+'Multi-Family'!Z37+'Non-Residential - New Const'!R38)</f>
        <v>0</v>
      </c>
      <c r="S37" s="10">
        <f>SUM('Single-Family'!S37+'Multi-Family'!AA37+'Non-Residential - New Const'!S38)</f>
        <v>18</v>
      </c>
      <c r="T37" s="10">
        <f>SUM('Single-Family'!T37+'Multi-Family'!AC37+'Non-Residential - New Const'!T38)</f>
        <v>2391499</v>
      </c>
      <c r="U37" s="21">
        <f t="shared" si="4"/>
        <v>409</v>
      </c>
      <c r="V37" s="22">
        <f t="shared" si="5"/>
        <v>97613191</v>
      </c>
      <c r="W37" s="19">
        <f>U37-Total!U24</f>
        <v>-165</v>
      </c>
      <c r="X37" s="13">
        <f>W37/Total!U24</f>
        <v>-0.28745644599303138</v>
      </c>
      <c r="Y37" s="12">
        <f>V37-Total!V24</f>
        <v>3863600</v>
      </c>
      <c r="Z37" s="13">
        <f>Y37/Total!V24</f>
        <v>4.1211913127173004E-2</v>
      </c>
      <c r="AA37" s="12">
        <f t="shared" si="3"/>
        <v>-29754221</v>
      </c>
      <c r="AC37" s="3"/>
      <c r="AD37" s="3"/>
      <c r="AE37" s="2"/>
      <c r="AF37" s="2"/>
      <c r="AG37" s="2"/>
      <c r="AH37" s="2"/>
      <c r="AI37" s="2"/>
      <c r="AJ37" s="2"/>
      <c r="AK37" s="2"/>
      <c r="AL37" s="2"/>
      <c r="AM37" s="2"/>
      <c r="AN37" s="2"/>
      <c r="AO37" s="2"/>
      <c r="AP37" s="2"/>
      <c r="AQ37" s="2"/>
    </row>
    <row r="38" spans="1:43" s="26" customFormat="1" x14ac:dyDescent="0.2">
      <c r="A38" s="26" t="s">
        <v>25</v>
      </c>
      <c r="B38" s="9">
        <v>2006</v>
      </c>
      <c r="C38" s="45">
        <f>SUM('Single-Family'!C38+'Multi-Family'!C38+'Non-Residential - New Const'!C39)</f>
        <v>9</v>
      </c>
      <c r="D38" s="43">
        <f>SUM('Single-Family'!D38+'Multi-Family'!E38+'Non-Residential - New Const'!D39)</f>
        <v>1064860</v>
      </c>
      <c r="E38" s="107"/>
      <c r="F38" s="108"/>
      <c r="G38" s="45">
        <f>SUM('Single-Family'!G38+'Multi-Family'!I38+'Non-Residential - New Const'!G39)</f>
        <v>210</v>
      </c>
      <c r="H38" s="43">
        <f>SUM('Single-Family'!H38+'Multi-Family'!K38+'Non-Residential - New Const'!H39)</f>
        <v>32332355</v>
      </c>
      <c r="I38" s="45">
        <f>SUM('Single-Family'!I38+'Multi-Family'!L38+'Non-Residential - New Const'!I39)</f>
        <v>97</v>
      </c>
      <c r="J38" s="43">
        <f>SUM('Single-Family'!J38+'Multi-Family'!N38+'Non-Residential - New Const'!J39)</f>
        <v>30675364</v>
      </c>
      <c r="K38" s="45">
        <f>SUM('Single-Family'!K38+'Multi-Family'!O38+'Non-Residential - New Const'!K39)</f>
        <v>0</v>
      </c>
      <c r="L38" s="43">
        <f>SUM('Single-Family'!L38+'Multi-Family'!Q38+'Non-Residential - New Const'!L39)</f>
        <v>0</v>
      </c>
      <c r="M38" s="45">
        <f>SUM('Single-Family'!M38+'Multi-Family'!R38+'Non-Residential - New Const'!M39)</f>
        <v>7</v>
      </c>
      <c r="N38" s="43">
        <f>SUM('Single-Family'!N38+'Multi-Family'!T38+'Non-Residential - New Const'!N39)</f>
        <v>715130</v>
      </c>
      <c r="O38" s="45">
        <f>SUM('Single-Family'!O38+'Multi-Family'!U38+'Non-Residential - New Const'!O39)</f>
        <v>0</v>
      </c>
      <c r="P38" s="43">
        <f>SUM('Single-Family'!P38+'Multi-Family'!W38+'Non-Residential - New Const'!P39)</f>
        <v>0</v>
      </c>
      <c r="Q38" s="45">
        <f>SUM('Single-Family'!Q38+'Multi-Family'!X38+'Non-Residential - New Const'!Q39)</f>
        <v>0</v>
      </c>
      <c r="R38" s="43">
        <f>SUM('Single-Family'!R38+'Multi-Family'!Z38+'Non-Residential - New Const'!R39)</f>
        <v>0</v>
      </c>
      <c r="S38" s="10">
        <f>SUM('Single-Family'!S38+'Multi-Family'!AA38+'Non-Residential - New Const'!S39)</f>
        <v>9</v>
      </c>
      <c r="T38" s="10">
        <f>SUM('Single-Family'!T38+'Multi-Family'!AC38+'Non-Residential - New Const'!T39)</f>
        <v>973636</v>
      </c>
      <c r="U38" s="21">
        <f t="shared" si="4"/>
        <v>332</v>
      </c>
      <c r="V38" s="22">
        <f t="shared" si="5"/>
        <v>65761345</v>
      </c>
      <c r="W38" s="19">
        <f>U38-Total!U25</f>
        <v>-213</v>
      </c>
      <c r="X38" s="13">
        <f>W38/Total!U25</f>
        <v>-0.39082568807339452</v>
      </c>
      <c r="Y38" s="12">
        <f>V38-Total!V25</f>
        <v>-22348407</v>
      </c>
      <c r="Z38" s="13">
        <f>Y38/Total!V25</f>
        <v>-0.25364283172650398</v>
      </c>
      <c r="AA38" s="12">
        <f t="shared" si="3"/>
        <v>-52102628</v>
      </c>
      <c r="AC38" s="3"/>
      <c r="AD38" s="3"/>
      <c r="AE38" s="2"/>
      <c r="AF38" s="2"/>
      <c r="AG38" s="2"/>
      <c r="AH38" s="2"/>
      <c r="AI38" s="2"/>
      <c r="AJ38" s="2"/>
      <c r="AK38" s="2"/>
      <c r="AL38" s="2"/>
      <c r="AM38" s="2"/>
      <c r="AN38" s="2"/>
      <c r="AO38" s="2"/>
      <c r="AP38" s="2"/>
      <c r="AQ38" s="2"/>
    </row>
    <row r="39" spans="1:43" s="26" customFormat="1" x14ac:dyDescent="0.2">
      <c r="A39" s="26" t="s">
        <v>26</v>
      </c>
      <c r="B39" s="9">
        <v>2006</v>
      </c>
      <c r="C39" s="45">
        <f>SUM('Single-Family'!C39+'Multi-Family'!C39+'Non-Residential - New Const'!C40)</f>
        <v>8</v>
      </c>
      <c r="D39" s="43">
        <f>SUM('Single-Family'!D39+'Multi-Family'!E39+'Non-Residential - New Const'!D40)</f>
        <v>878966</v>
      </c>
      <c r="E39" s="107"/>
      <c r="F39" s="108"/>
      <c r="G39" s="45">
        <f>SUM('Single-Family'!G39+'Multi-Family'!I39+'Non-Residential - New Const'!G40)</f>
        <v>204</v>
      </c>
      <c r="H39" s="43">
        <f>SUM('Single-Family'!H39+'Multi-Family'!K39+'Non-Residential - New Const'!H40)</f>
        <v>38330589</v>
      </c>
      <c r="I39" s="45">
        <f>SUM('Single-Family'!I39+'Multi-Family'!L39+'Non-Residential - New Const'!I40)</f>
        <v>114</v>
      </c>
      <c r="J39" s="43">
        <f>SUM('Single-Family'!J39+'Multi-Family'!N39+'Non-Residential - New Const'!J40)</f>
        <v>24215843</v>
      </c>
      <c r="K39" s="45">
        <f>SUM('Single-Family'!K39+'Multi-Family'!O39+'Non-Residential - New Const'!K40)</f>
        <v>2</v>
      </c>
      <c r="L39" s="43">
        <f>SUM('Single-Family'!L39+'Multi-Family'!Q39+'Non-Residential - New Const'!L40)</f>
        <v>384000</v>
      </c>
      <c r="M39" s="45">
        <f>SUM('Single-Family'!M39+'Multi-Family'!R39+'Non-Residential - New Const'!M40)</f>
        <v>8</v>
      </c>
      <c r="N39" s="43">
        <f>SUM('Single-Family'!N39+'Multi-Family'!T39+'Non-Residential - New Const'!N40)</f>
        <v>1524555</v>
      </c>
      <c r="O39" s="45">
        <f>SUM('Single-Family'!O39+'Multi-Family'!U39+'Non-Residential - New Const'!O40)</f>
        <v>0</v>
      </c>
      <c r="P39" s="43">
        <f>SUM('Single-Family'!P39+'Multi-Family'!W39+'Non-Residential - New Const'!P40)</f>
        <v>0</v>
      </c>
      <c r="Q39" s="45">
        <f>SUM('Single-Family'!Q39+'Multi-Family'!X39+'Non-Residential - New Const'!Q40)</f>
        <v>0</v>
      </c>
      <c r="R39" s="43">
        <f>SUM('Single-Family'!R39+'Multi-Family'!Z39+'Non-Residential - New Const'!R40)</f>
        <v>0</v>
      </c>
      <c r="S39" s="10">
        <f>SUM('Single-Family'!S39+'Multi-Family'!AA39+'Non-Residential - New Const'!S40)</f>
        <v>31</v>
      </c>
      <c r="T39" s="10">
        <f>SUM('Single-Family'!T39+'Multi-Family'!AC39+'Non-Residential - New Const'!T40)</f>
        <v>3647622</v>
      </c>
      <c r="U39" s="21">
        <f t="shared" si="4"/>
        <v>367</v>
      </c>
      <c r="V39" s="22">
        <f t="shared" si="5"/>
        <v>68981575</v>
      </c>
      <c r="W39" s="19">
        <f>U39-Total!U26</f>
        <v>-183</v>
      </c>
      <c r="X39" s="13">
        <f>W39/Total!U26</f>
        <v>-0.3327272727272727</v>
      </c>
      <c r="Y39" s="12">
        <f>V39-Total!V26</f>
        <v>-19819737</v>
      </c>
      <c r="Z39" s="13">
        <f>Y39/Total!V26</f>
        <v>-0.22319193887585806</v>
      </c>
      <c r="AA39" s="12">
        <f t="shared" si="3"/>
        <v>-71922365</v>
      </c>
      <c r="AC39" s="3"/>
      <c r="AD39" s="3"/>
      <c r="AE39" s="2"/>
      <c r="AF39" s="2"/>
      <c r="AG39" s="2"/>
      <c r="AH39" s="2"/>
      <c r="AI39" s="2"/>
      <c r="AJ39" s="2"/>
      <c r="AK39" s="2"/>
      <c r="AL39" s="2"/>
      <c r="AM39" s="2"/>
      <c r="AN39" s="2"/>
      <c r="AO39" s="2"/>
      <c r="AP39" s="2"/>
      <c r="AQ39" s="2"/>
    </row>
    <row r="40" spans="1:43" s="26" customFormat="1" x14ac:dyDescent="0.2">
      <c r="A40" s="26" t="s">
        <v>27</v>
      </c>
      <c r="B40" s="9">
        <v>2006</v>
      </c>
      <c r="C40" s="45">
        <f>SUM('Single-Family'!C40+'Multi-Family'!C40+'Non-Residential - New Const'!C41)</f>
        <v>8</v>
      </c>
      <c r="D40" s="43">
        <f>SUM('Single-Family'!D40+'Multi-Family'!E40+'Non-Residential - New Const'!D41)</f>
        <v>934132</v>
      </c>
      <c r="E40" s="107"/>
      <c r="F40" s="108"/>
      <c r="G40" s="45">
        <f>SUM('Single-Family'!G40+'Multi-Family'!I40+'Non-Residential - New Const'!G41)</f>
        <v>165</v>
      </c>
      <c r="H40" s="43">
        <f>SUM('Single-Family'!H40+'Multi-Family'!K40+'Non-Residential - New Const'!H41)</f>
        <v>38958535</v>
      </c>
      <c r="I40" s="45">
        <f>SUM('Single-Family'!I40+'Multi-Family'!L40+'Non-Residential - New Const'!I41)</f>
        <v>127</v>
      </c>
      <c r="J40" s="43">
        <f>SUM('Single-Family'!J40+'Multi-Family'!N40+'Non-Residential - New Const'!J41)</f>
        <v>29066518</v>
      </c>
      <c r="K40" s="45">
        <f>SUM('Single-Family'!K40+'Multi-Family'!O40+'Non-Residential - New Const'!K41)</f>
        <v>1</v>
      </c>
      <c r="L40" s="43">
        <f>SUM('Single-Family'!L40+'Multi-Family'!Q40+'Non-Residential - New Const'!L41)</f>
        <v>470000</v>
      </c>
      <c r="M40" s="45">
        <f>SUM('Single-Family'!M40+'Multi-Family'!R40+'Non-Residential - New Const'!M41)</f>
        <v>3</v>
      </c>
      <c r="N40" s="43">
        <f>SUM('Single-Family'!N40+'Multi-Family'!T40+'Non-Residential - New Const'!N41)</f>
        <v>511470</v>
      </c>
      <c r="O40" s="45">
        <f>SUM('Single-Family'!O40+'Multi-Family'!U40+'Non-Residential - New Const'!O41)</f>
        <v>0</v>
      </c>
      <c r="P40" s="43">
        <f>SUM('Single-Family'!P40+'Multi-Family'!W40+'Non-Residential - New Const'!P41)</f>
        <v>0</v>
      </c>
      <c r="Q40" s="45">
        <f>SUM('Single-Family'!Q40+'Multi-Family'!X40+'Non-Residential - New Const'!Q41)</f>
        <v>0</v>
      </c>
      <c r="R40" s="43">
        <f>SUM('Single-Family'!R40+'Multi-Family'!Z40+'Non-Residential - New Const'!R41)</f>
        <v>0</v>
      </c>
      <c r="S40" s="10">
        <f>SUM('Single-Family'!S40+'Multi-Family'!AA40+'Non-Residential - New Const'!S41)</f>
        <v>27</v>
      </c>
      <c r="T40" s="10">
        <f>SUM('Single-Family'!T40+'Multi-Family'!AC40+'Non-Residential - New Const'!T41)</f>
        <v>6740189</v>
      </c>
      <c r="U40" s="21">
        <f t="shared" si="4"/>
        <v>331</v>
      </c>
      <c r="V40" s="22">
        <f t="shared" si="5"/>
        <v>76680844</v>
      </c>
      <c r="W40" s="19">
        <f>U40-Total!U27</f>
        <v>-88</v>
      </c>
      <c r="X40" s="13">
        <f>W40/Total!U27</f>
        <v>-0.21002386634844869</v>
      </c>
      <c r="Y40" s="12">
        <f>V40-Total!V27</f>
        <v>5359843</v>
      </c>
      <c r="Z40" s="13">
        <f>Y40/Total!V27</f>
        <v>7.5150978321238085E-2</v>
      </c>
      <c r="AA40" s="12">
        <f t="shared" si="3"/>
        <v>-66562522</v>
      </c>
      <c r="AC40" s="3"/>
      <c r="AD40" s="3"/>
      <c r="AE40" s="2"/>
      <c r="AF40" s="2"/>
      <c r="AG40" s="2"/>
      <c r="AH40" s="2"/>
      <c r="AI40" s="2"/>
      <c r="AJ40" s="2"/>
      <c r="AK40" s="2"/>
      <c r="AL40" s="2"/>
      <c r="AM40" s="2"/>
      <c r="AN40" s="2"/>
      <c r="AO40" s="2"/>
      <c r="AP40" s="2"/>
      <c r="AQ40" s="2"/>
    </row>
    <row r="41" spans="1:43" s="26" customFormat="1" x14ac:dyDescent="0.2">
      <c r="A41" s="26" t="s">
        <v>28</v>
      </c>
      <c r="B41" s="9">
        <v>2006</v>
      </c>
      <c r="C41" s="45">
        <f>SUM('Single-Family'!C41+'Multi-Family'!C41+'Non-Residential - New Const'!C42)</f>
        <v>3</v>
      </c>
      <c r="D41" s="43">
        <f>SUM('Single-Family'!D41+'Multi-Family'!E41+'Non-Residential - New Const'!D42)</f>
        <v>521141</v>
      </c>
      <c r="E41" s="107"/>
      <c r="F41" s="108"/>
      <c r="G41" s="45">
        <f>SUM('Single-Family'!G41+'Multi-Family'!I41+'Non-Residential - New Const'!G42)</f>
        <v>167</v>
      </c>
      <c r="H41" s="43">
        <f>SUM('Single-Family'!H41+'Multi-Family'!K41+'Non-Residential - New Const'!H42)</f>
        <v>26734377</v>
      </c>
      <c r="I41" s="45">
        <f>SUM('Single-Family'!I41+'Multi-Family'!L41+'Non-Residential - New Const'!I42)</f>
        <v>60</v>
      </c>
      <c r="J41" s="43">
        <f>SUM('Single-Family'!J41+'Multi-Family'!N41+'Non-Residential - New Const'!J42)</f>
        <v>12573650</v>
      </c>
      <c r="K41" s="45">
        <f>SUM('Single-Family'!K41+'Multi-Family'!O41+'Non-Residential - New Const'!K42)</f>
        <v>3</v>
      </c>
      <c r="L41" s="43">
        <f>SUM('Single-Family'!L41+'Multi-Family'!Q41+'Non-Residential - New Const'!L42)</f>
        <v>393417</v>
      </c>
      <c r="M41" s="45">
        <f>SUM('Single-Family'!M41+'Multi-Family'!R41+'Non-Residential - New Const'!M42)</f>
        <v>0</v>
      </c>
      <c r="N41" s="43">
        <f>SUM('Single-Family'!N41+'Multi-Family'!T41+'Non-Residential - New Const'!N42)</f>
        <v>0</v>
      </c>
      <c r="O41" s="45">
        <f>SUM('Single-Family'!O41+'Multi-Family'!U41+'Non-Residential - New Const'!O42)</f>
        <v>0</v>
      </c>
      <c r="P41" s="43">
        <f>SUM('Single-Family'!P41+'Multi-Family'!W41+'Non-Residential - New Const'!P42)</f>
        <v>0</v>
      </c>
      <c r="Q41" s="45">
        <f>SUM('Single-Family'!Q41+'Multi-Family'!X41+'Non-Residential - New Const'!Q42)</f>
        <v>0</v>
      </c>
      <c r="R41" s="43">
        <f>SUM('Single-Family'!R41+'Multi-Family'!Z41+'Non-Residential - New Const'!R42)</f>
        <v>0</v>
      </c>
      <c r="S41" s="10">
        <f>SUM('Single-Family'!S41+'Multi-Family'!AA41+'Non-Residential - New Const'!S42)</f>
        <v>20</v>
      </c>
      <c r="T41" s="10">
        <f>SUM('Single-Family'!T41+'Multi-Family'!AC41+'Non-Residential - New Const'!T42)</f>
        <v>2373170</v>
      </c>
      <c r="U41" s="21">
        <f t="shared" si="4"/>
        <v>253</v>
      </c>
      <c r="V41" s="22">
        <f t="shared" si="5"/>
        <v>42595755</v>
      </c>
      <c r="W41" s="19">
        <f>U41-Total!U28</f>
        <v>-96</v>
      </c>
      <c r="X41" s="13">
        <f>W41/Total!U28</f>
        <v>-0.27507163323782235</v>
      </c>
      <c r="Y41" s="12">
        <f>V41-Total!V28</f>
        <v>-7702778</v>
      </c>
      <c r="Z41" s="13">
        <f>Y41/Total!V28</f>
        <v>-0.1531412059274174</v>
      </c>
      <c r="AA41" s="12">
        <f>AA40+Y41</f>
        <v>-74265300</v>
      </c>
      <c r="AC41" s="3"/>
      <c r="AD41" s="3"/>
      <c r="AE41" s="2"/>
      <c r="AF41" s="2"/>
      <c r="AG41" s="2"/>
      <c r="AH41" s="2"/>
      <c r="AI41" s="2"/>
      <c r="AJ41" s="2"/>
      <c r="AK41" s="2"/>
      <c r="AL41" s="2"/>
      <c r="AM41" s="2"/>
      <c r="AN41" s="2"/>
      <c r="AO41" s="2"/>
      <c r="AP41" s="2"/>
      <c r="AQ41" s="2"/>
    </row>
    <row r="42" spans="1:43" s="26" customFormat="1" ht="13.5" thickBot="1" x14ac:dyDescent="0.25">
      <c r="A42" s="27" t="s">
        <v>29</v>
      </c>
      <c r="B42" s="15">
        <v>2006</v>
      </c>
      <c r="C42" s="46">
        <f>SUM('Single-Family'!C42+'Multi-Family'!C42+'Non-Residential - New Const'!C43)</f>
        <v>99</v>
      </c>
      <c r="D42" s="44">
        <f>SUM('Single-Family'!D42+'Multi-Family'!E42+'Non-Residential - New Const'!D43)</f>
        <v>11786655</v>
      </c>
      <c r="E42" s="109"/>
      <c r="F42" s="110"/>
      <c r="G42" s="46">
        <f>SUM('Single-Family'!G42+'Multi-Family'!I42+'Non-Residential - New Const'!G43)</f>
        <v>2341</v>
      </c>
      <c r="H42" s="44">
        <f>SUM('Single-Family'!H42+'Multi-Family'!K42+'Non-Residential - New Const'!H43)</f>
        <v>402326124</v>
      </c>
      <c r="I42" s="46">
        <f>SUM('Single-Family'!I42+'Multi-Family'!L42+'Non-Residential - New Const'!I43)</f>
        <v>1553</v>
      </c>
      <c r="J42" s="44">
        <f>SUM('Single-Family'!J42+'Multi-Family'!N42+'Non-Residential - New Const'!J43)</f>
        <v>378741855</v>
      </c>
      <c r="K42" s="46">
        <f>SUM('Single-Family'!K42+'Multi-Family'!O42+'Non-Residential - New Const'!K43)</f>
        <v>16</v>
      </c>
      <c r="L42" s="44">
        <f>SUM('Single-Family'!L42+'Multi-Family'!Q42+'Non-Residential - New Const'!L43)</f>
        <v>2444025</v>
      </c>
      <c r="M42" s="46">
        <f>SUM('Single-Family'!M42+'Multi-Family'!R42+'Non-Residential - New Const'!M43)</f>
        <v>82</v>
      </c>
      <c r="N42" s="44">
        <f>SUM('Single-Family'!N42+'Multi-Family'!T42+'Non-Residential - New Const'!N43)</f>
        <v>41096471</v>
      </c>
      <c r="O42" s="46">
        <f>SUM('Single-Family'!O42+'Multi-Family'!U42+'Non-Residential - New Const'!O43)</f>
        <v>0</v>
      </c>
      <c r="P42" s="44">
        <f>SUM('Single-Family'!P42+'Multi-Family'!W42+'Non-Residential - New Const'!P43)</f>
        <v>0</v>
      </c>
      <c r="Q42" s="46">
        <f>SUM('Single-Family'!Q42+'Multi-Family'!X42+'Non-Residential - New Const'!Q43)</f>
        <v>21</v>
      </c>
      <c r="R42" s="44">
        <f>SUM('Single-Family'!R42+'Multi-Family'!Z42+'Non-Residential - New Const'!R43)</f>
        <v>2977143</v>
      </c>
      <c r="S42" s="16">
        <f>SUM('Single-Family'!S42+'Multi-Family'!AA42+'Non-Residential - New Const'!S43)</f>
        <v>269</v>
      </c>
      <c r="T42" s="16">
        <f>SUM('Single-Family'!T42+'Multi-Family'!AC42+'Non-Residential - New Const'!T43)</f>
        <v>50832969</v>
      </c>
      <c r="U42" s="23">
        <f t="shared" si="4"/>
        <v>4381</v>
      </c>
      <c r="V42" s="24">
        <f t="shared" si="5"/>
        <v>890205242</v>
      </c>
      <c r="W42" s="20">
        <f>SUM(W30:W41)</f>
        <v>-1595</v>
      </c>
      <c r="X42" s="18">
        <f>W42/Total!U29</f>
        <v>-0.26690093708165996</v>
      </c>
      <c r="Y42" s="17">
        <f>SUM(Y30:Y41)</f>
        <v>-74265300</v>
      </c>
      <c r="Z42" s="18">
        <f>Y42/Total!V29</f>
        <v>-7.7001107619106529E-2</v>
      </c>
      <c r="AA42" s="17">
        <f>Y42</f>
        <v>-74265300</v>
      </c>
      <c r="AC42" s="2"/>
      <c r="AD42" s="2"/>
      <c r="AE42" s="2"/>
      <c r="AF42" s="2"/>
      <c r="AG42" s="2"/>
      <c r="AH42" s="2"/>
      <c r="AI42" s="2"/>
      <c r="AJ42" s="2"/>
      <c r="AK42" s="2"/>
      <c r="AL42" s="2"/>
      <c r="AM42" s="2"/>
      <c r="AN42" s="2"/>
      <c r="AO42" s="2"/>
      <c r="AP42" s="2"/>
      <c r="AQ42" s="2"/>
    </row>
    <row r="43" spans="1:43" s="26" customFormat="1" x14ac:dyDescent="0.2">
      <c r="A43" s="26" t="s">
        <v>17</v>
      </c>
      <c r="B43" s="9">
        <v>2007</v>
      </c>
      <c r="C43" s="45">
        <f>SUM('Single-Family'!C43+'Multi-Family'!C43+'Non-Residential - New Const'!C44)</f>
        <v>4</v>
      </c>
      <c r="D43" s="43">
        <f>SUM('Single-Family'!D43+'Multi-Family'!E43+'Non-Residential - New Const'!D44)</f>
        <v>541253</v>
      </c>
      <c r="E43" s="107"/>
      <c r="F43" s="108"/>
      <c r="G43" s="45">
        <f>SUM('Single-Family'!G43+'Multi-Family'!I43+'Non-Residential - New Const'!G44)</f>
        <v>104</v>
      </c>
      <c r="H43" s="43">
        <f>SUM('Single-Family'!H43+'Multi-Family'!K43+'Non-Residential - New Const'!H44)</f>
        <v>13899223</v>
      </c>
      <c r="I43" s="45">
        <f>SUM('Single-Family'!I43+'Multi-Family'!L43+'Non-Residential - New Const'!I44)</f>
        <v>71</v>
      </c>
      <c r="J43" s="43">
        <f>SUM('Single-Family'!J43+'Multi-Family'!N43+'Non-Residential - New Const'!J44)</f>
        <v>23666141</v>
      </c>
      <c r="K43" s="45">
        <f>SUM('Single-Family'!K43+'Multi-Family'!O43+'Non-Residential - New Const'!K44)</f>
        <v>0</v>
      </c>
      <c r="L43" s="43">
        <f>SUM('Single-Family'!L43+'Multi-Family'!Q43+'Non-Residential - New Const'!L44)</f>
        <v>0</v>
      </c>
      <c r="M43" s="45">
        <f>SUM('Single-Family'!M43+'Multi-Family'!R43+'Non-Residential - New Const'!M44)</f>
        <v>4</v>
      </c>
      <c r="N43" s="43">
        <f>SUM('Single-Family'!N43+'Multi-Family'!T43+'Non-Residential - New Const'!N44)</f>
        <v>555428</v>
      </c>
      <c r="O43" s="45">
        <f>SUM('Single-Family'!O43+'Multi-Family'!U43+'Non-Residential - New Const'!O44)</f>
        <v>0</v>
      </c>
      <c r="P43" s="43">
        <f>SUM('Single-Family'!P43+'Multi-Family'!W43+'Non-Residential - New Const'!P44)</f>
        <v>0</v>
      </c>
      <c r="Q43" s="45">
        <f>SUM('Single-Family'!Q43+'Multi-Family'!X43+'Non-Residential - New Const'!Q44)</f>
        <v>0</v>
      </c>
      <c r="R43" s="43">
        <f>SUM('Single-Family'!R43+'Multi-Family'!Z43+'Non-Residential - New Const'!R44)</f>
        <v>0</v>
      </c>
      <c r="S43" s="10">
        <f>SUM('Single-Family'!S43+'Multi-Family'!AA43+'Non-Residential - New Const'!S44)</f>
        <v>12</v>
      </c>
      <c r="T43" s="10">
        <f>SUM('Single-Family'!T43+'Multi-Family'!AC43+'Non-Residential - New Const'!T44)</f>
        <v>2336469</v>
      </c>
      <c r="U43" s="21">
        <f t="shared" si="4"/>
        <v>195</v>
      </c>
      <c r="V43" s="22">
        <f t="shared" si="5"/>
        <v>40998514</v>
      </c>
      <c r="W43" s="19">
        <f>U43-Total!U30</f>
        <v>-106</v>
      </c>
      <c r="X43" s="13">
        <f>W43/Total!U30</f>
        <v>-0.35215946843853818</v>
      </c>
      <c r="Y43" s="12">
        <f>V43-Total!V30</f>
        <v>-9987434</v>
      </c>
      <c r="Z43" s="13">
        <f>Y43/Total!V30</f>
        <v>-0.19588601157322799</v>
      </c>
      <c r="AA43" s="12">
        <f>Y43</f>
        <v>-9987434</v>
      </c>
      <c r="AC43" s="3"/>
      <c r="AD43" s="3"/>
      <c r="AE43" s="2"/>
      <c r="AF43" s="6"/>
      <c r="AG43" s="6"/>
      <c r="AH43" s="6"/>
      <c r="AI43" s="6"/>
      <c r="AJ43" s="6"/>
      <c r="AK43" s="6"/>
      <c r="AL43" s="6"/>
      <c r="AM43" s="6"/>
      <c r="AN43" s="6"/>
      <c r="AO43" s="6"/>
      <c r="AP43" s="6"/>
      <c r="AQ43" s="6"/>
    </row>
    <row r="44" spans="1:43" s="26" customFormat="1" x14ac:dyDescent="0.2">
      <c r="A44" s="26" t="s">
        <v>18</v>
      </c>
      <c r="B44" s="9">
        <v>2007</v>
      </c>
      <c r="C44" s="45">
        <f>SUM('Single-Family'!C44+'Multi-Family'!C44+'Non-Residential - New Const'!C45)</f>
        <v>4</v>
      </c>
      <c r="D44" s="43">
        <f>SUM('Single-Family'!D44+'Multi-Family'!E44+'Non-Residential - New Const'!D45)</f>
        <v>433244</v>
      </c>
      <c r="E44" s="107"/>
      <c r="F44" s="108"/>
      <c r="G44" s="45">
        <f>SUM('Single-Family'!G44+'Multi-Family'!I44+'Non-Residential - New Const'!G45)</f>
        <v>120</v>
      </c>
      <c r="H44" s="43">
        <f>SUM('Single-Family'!H44+'Multi-Family'!K44+'Non-Residential - New Const'!H45)</f>
        <v>24902945</v>
      </c>
      <c r="I44" s="45">
        <f>SUM('Single-Family'!I44+'Multi-Family'!L44+'Non-Residential - New Const'!I45)</f>
        <v>85</v>
      </c>
      <c r="J44" s="43">
        <f>SUM('Single-Family'!J44+'Multi-Family'!N44+'Non-Residential - New Const'!J45)</f>
        <v>81769992</v>
      </c>
      <c r="K44" s="45">
        <f>SUM('Single-Family'!K44+'Multi-Family'!O44+'Non-Residential - New Const'!K45)</f>
        <v>0</v>
      </c>
      <c r="L44" s="43">
        <f>SUM('Single-Family'!L44+'Multi-Family'!Q44+'Non-Residential - New Const'!L45)</f>
        <v>0</v>
      </c>
      <c r="M44" s="45">
        <f>SUM('Single-Family'!M44+'Multi-Family'!R44+'Non-Residential - New Const'!M45)</f>
        <v>0</v>
      </c>
      <c r="N44" s="43">
        <f>SUM('Single-Family'!N44+'Multi-Family'!T44+'Non-Residential - New Const'!N45)</f>
        <v>0</v>
      </c>
      <c r="O44" s="45">
        <f>SUM('Single-Family'!O44+'Multi-Family'!U44+'Non-Residential - New Const'!O45)</f>
        <v>0</v>
      </c>
      <c r="P44" s="43">
        <f>SUM('Single-Family'!P44+'Multi-Family'!W44+'Non-Residential - New Const'!P45)</f>
        <v>0</v>
      </c>
      <c r="Q44" s="45">
        <f>SUM('Single-Family'!Q44+'Multi-Family'!X44+'Non-Residential - New Const'!Q45)</f>
        <v>0</v>
      </c>
      <c r="R44" s="43">
        <f>SUM('Single-Family'!R44+'Multi-Family'!Z44+'Non-Residential - New Const'!R45)</f>
        <v>0</v>
      </c>
      <c r="S44" s="10">
        <f>SUM('Single-Family'!S44+'Multi-Family'!AA44+'Non-Residential - New Const'!S45)</f>
        <v>8</v>
      </c>
      <c r="T44" s="10">
        <f>SUM('Single-Family'!T44+'Multi-Family'!AC44+'Non-Residential - New Const'!T45)</f>
        <v>3482437</v>
      </c>
      <c r="U44" s="21">
        <f t="shared" si="4"/>
        <v>217</v>
      </c>
      <c r="V44" s="22">
        <f t="shared" si="5"/>
        <v>110588618</v>
      </c>
      <c r="W44" s="19">
        <f>U44-Total!U31</f>
        <v>-174</v>
      </c>
      <c r="X44" s="13">
        <f>W44/Total!U31</f>
        <v>-0.44501278772378516</v>
      </c>
      <c r="Y44" s="12">
        <f>V44-Total!V31</f>
        <v>49236186</v>
      </c>
      <c r="Z44" s="13">
        <f>Y44/Total!V31</f>
        <v>0.80251400629073677</v>
      </c>
      <c r="AA44" s="12">
        <f t="shared" ref="AA44:AA54" si="6">AA43+Y44</f>
        <v>39248752</v>
      </c>
      <c r="AC44" s="3"/>
      <c r="AD44" s="3"/>
      <c r="AE44" s="2"/>
      <c r="AF44" s="6"/>
      <c r="AG44" s="6"/>
      <c r="AH44" s="6"/>
      <c r="AI44" s="6"/>
      <c r="AJ44" s="6"/>
      <c r="AK44" s="6"/>
      <c r="AL44" s="6"/>
      <c r="AM44" s="6"/>
      <c r="AN44" s="6"/>
      <c r="AO44" s="6"/>
      <c r="AP44" s="6"/>
      <c r="AQ44" s="6"/>
    </row>
    <row r="45" spans="1:43" s="26" customFormat="1" x14ac:dyDescent="0.2">
      <c r="A45" s="26" t="s">
        <v>19</v>
      </c>
      <c r="B45" s="9">
        <v>2007</v>
      </c>
      <c r="C45" s="45">
        <f>SUM('Single-Family'!C45+'Multi-Family'!C45+'Non-Residential - New Const'!C46)</f>
        <v>1</v>
      </c>
      <c r="D45" s="43">
        <f>SUM('Single-Family'!D45+'Multi-Family'!E45+'Non-Residential - New Const'!D46)</f>
        <v>90342</v>
      </c>
      <c r="E45" s="107"/>
      <c r="F45" s="108"/>
      <c r="G45" s="45">
        <f>SUM('Single-Family'!G45+'Multi-Family'!I45+'Non-Residential - New Const'!G46)</f>
        <v>178</v>
      </c>
      <c r="H45" s="43">
        <f>SUM('Single-Family'!H45+'Multi-Family'!K45+'Non-Residential - New Const'!H46)</f>
        <v>20278494</v>
      </c>
      <c r="I45" s="45">
        <f>SUM('Single-Family'!I45+'Multi-Family'!L45+'Non-Residential - New Const'!I46)</f>
        <v>137</v>
      </c>
      <c r="J45" s="43">
        <f>SUM('Single-Family'!J45+'Multi-Family'!N45+'Non-Residential - New Const'!J46)</f>
        <v>28426014</v>
      </c>
      <c r="K45" s="45">
        <f>SUM('Single-Family'!K45+'Multi-Family'!O45+'Non-Residential - New Const'!K46)</f>
        <v>5</v>
      </c>
      <c r="L45" s="43">
        <f>SUM('Single-Family'!L45+'Multi-Family'!Q45+'Non-Residential - New Const'!L46)</f>
        <v>402000</v>
      </c>
      <c r="M45" s="45">
        <f>SUM('Single-Family'!M45+'Multi-Family'!R45+'Non-Residential - New Const'!M46)</f>
        <v>5</v>
      </c>
      <c r="N45" s="43">
        <f>SUM('Single-Family'!N45+'Multi-Family'!T45+'Non-Residential - New Const'!N46)</f>
        <v>1068286</v>
      </c>
      <c r="O45" s="45">
        <f>SUM('Single-Family'!O45+'Multi-Family'!U45+'Non-Residential - New Const'!O46)</f>
        <v>0</v>
      </c>
      <c r="P45" s="43">
        <f>SUM('Single-Family'!P45+'Multi-Family'!W45+'Non-Residential - New Const'!P46)</f>
        <v>0</v>
      </c>
      <c r="Q45" s="45">
        <f>SUM('Single-Family'!Q45+'Multi-Family'!X45+'Non-Residential - New Const'!Q46)</f>
        <v>0</v>
      </c>
      <c r="R45" s="43">
        <f>SUM('Single-Family'!R45+'Multi-Family'!Z45+'Non-Residential - New Const'!R46)</f>
        <v>0</v>
      </c>
      <c r="S45" s="10">
        <f>SUM('Single-Family'!S45+'Multi-Family'!AA45+'Non-Residential - New Const'!S46)</f>
        <v>18</v>
      </c>
      <c r="T45" s="10">
        <f>SUM('Single-Family'!T45+'Multi-Family'!AC45+'Non-Residential - New Const'!T46)</f>
        <v>12846405</v>
      </c>
      <c r="U45" s="21">
        <f t="shared" si="4"/>
        <v>344</v>
      </c>
      <c r="V45" s="22">
        <f t="shared" si="5"/>
        <v>63111541</v>
      </c>
      <c r="W45" s="19">
        <f>U45-Total!U32</f>
        <v>-38</v>
      </c>
      <c r="X45" s="13">
        <f>W45/Total!U32</f>
        <v>-9.947643979057591E-2</v>
      </c>
      <c r="Y45" s="12">
        <f>V45-Total!V32</f>
        <v>-33736527</v>
      </c>
      <c r="Z45" s="13">
        <f>Y45/Total!V32</f>
        <v>-0.34834486321399821</v>
      </c>
      <c r="AA45" s="12">
        <f t="shared" si="6"/>
        <v>5512225</v>
      </c>
      <c r="AC45" s="3"/>
      <c r="AD45" s="3"/>
      <c r="AE45" s="1"/>
      <c r="AF45" s="126"/>
      <c r="AG45" s="126"/>
      <c r="AH45" s="126"/>
      <c r="AI45" s="126"/>
      <c r="AJ45" s="126"/>
      <c r="AK45" s="126"/>
      <c r="AL45" s="126"/>
      <c r="AM45" s="126"/>
      <c r="AN45" s="126"/>
      <c r="AO45" s="126"/>
      <c r="AP45" s="126"/>
      <c r="AQ45" s="126"/>
    </row>
    <row r="46" spans="1:43" s="26" customFormat="1" x14ac:dyDescent="0.2">
      <c r="A46" s="26" t="s">
        <v>20</v>
      </c>
      <c r="B46" s="9">
        <v>2007</v>
      </c>
      <c r="C46" s="45">
        <f>SUM('Single-Family'!C46+'Multi-Family'!C46+'Non-Residential - New Const'!C47)</f>
        <v>6</v>
      </c>
      <c r="D46" s="43">
        <f>SUM('Single-Family'!D46+'Multi-Family'!E46+'Non-Residential - New Const'!D47)</f>
        <v>708065</v>
      </c>
      <c r="E46" s="107"/>
      <c r="F46" s="108"/>
      <c r="G46" s="45">
        <f>SUM('Single-Family'!G46+'Multi-Family'!I46+'Non-Residential - New Const'!G47)</f>
        <v>259</v>
      </c>
      <c r="H46" s="43">
        <f>SUM('Single-Family'!H46+'Multi-Family'!K46+'Non-Residential - New Const'!H47)</f>
        <v>35107393</v>
      </c>
      <c r="I46" s="45">
        <f>SUM('Single-Family'!I46+'Multi-Family'!L46+'Non-Residential - New Const'!I47)</f>
        <v>157</v>
      </c>
      <c r="J46" s="43">
        <f>SUM('Single-Family'!J46+'Multi-Family'!N46+'Non-Residential - New Const'!J47)</f>
        <v>48117716</v>
      </c>
      <c r="K46" s="45">
        <f>SUM('Single-Family'!K46+'Multi-Family'!O46+'Non-Residential - New Const'!K47)</f>
        <v>0</v>
      </c>
      <c r="L46" s="43">
        <f>SUM('Single-Family'!L46+'Multi-Family'!Q46+'Non-Residential - New Const'!L47)</f>
        <v>0</v>
      </c>
      <c r="M46" s="45">
        <f>SUM('Single-Family'!M46+'Multi-Family'!R46+'Non-Residential - New Const'!M47)</f>
        <v>7</v>
      </c>
      <c r="N46" s="43">
        <f>SUM('Single-Family'!N46+'Multi-Family'!T46+'Non-Residential - New Const'!N47)</f>
        <v>1417496</v>
      </c>
      <c r="O46" s="45">
        <f>SUM('Single-Family'!O46+'Multi-Family'!U46+'Non-Residential - New Const'!O47)</f>
        <v>0</v>
      </c>
      <c r="P46" s="43">
        <f>SUM('Single-Family'!P46+'Multi-Family'!W46+'Non-Residential - New Const'!P47)</f>
        <v>0</v>
      </c>
      <c r="Q46" s="45">
        <f>SUM('Single-Family'!Q46+'Multi-Family'!X46+'Non-Residential - New Const'!Q47)</f>
        <v>0</v>
      </c>
      <c r="R46" s="43">
        <f>SUM('Single-Family'!R46+'Multi-Family'!Z46+'Non-Residential - New Const'!R47)</f>
        <v>0</v>
      </c>
      <c r="S46" s="10">
        <f>SUM('Single-Family'!S46+'Multi-Family'!AA46+'Non-Residential - New Const'!S47)</f>
        <v>23</v>
      </c>
      <c r="T46" s="10">
        <f>SUM('Single-Family'!T46+'Multi-Family'!AC46+'Non-Residential - New Const'!T47)</f>
        <v>15110881</v>
      </c>
      <c r="U46" s="21">
        <f t="shared" si="4"/>
        <v>452</v>
      </c>
      <c r="V46" s="22">
        <f t="shared" si="5"/>
        <v>100461551</v>
      </c>
      <c r="W46" s="19">
        <f>U46-Total!U33</f>
        <v>62</v>
      </c>
      <c r="X46" s="13">
        <f>W46/Total!U33</f>
        <v>0.15897435897435896</v>
      </c>
      <c r="Y46" s="12">
        <f>V46-Total!V33</f>
        <v>28260884</v>
      </c>
      <c r="Z46" s="13">
        <f>Y46/Total!V33</f>
        <v>0.39142137011005729</v>
      </c>
      <c r="AA46" s="12">
        <f t="shared" si="6"/>
        <v>33773109</v>
      </c>
      <c r="AC46" s="3"/>
      <c r="AD46" s="3"/>
      <c r="AE46" s="2"/>
    </row>
    <row r="47" spans="1:43" s="26" customFormat="1" x14ac:dyDescent="0.2">
      <c r="A47" s="26" t="s">
        <v>21</v>
      </c>
      <c r="B47" s="9">
        <v>2007</v>
      </c>
      <c r="C47" s="45">
        <f>SUM('Single-Family'!C47+'Multi-Family'!C47+'Non-Residential - New Const'!C48)</f>
        <v>12</v>
      </c>
      <c r="D47" s="43">
        <f>SUM('Single-Family'!D47+'Multi-Family'!E47+'Non-Residential - New Const'!D48)</f>
        <v>1242927</v>
      </c>
      <c r="E47" s="107"/>
      <c r="F47" s="108"/>
      <c r="G47" s="45">
        <f>SUM('Single-Family'!G47+'Multi-Family'!I47+'Non-Residential - New Const'!G48)</f>
        <v>287</v>
      </c>
      <c r="H47" s="43">
        <f>SUM('Single-Family'!H47+'Multi-Family'!K47+'Non-Residential - New Const'!H48)</f>
        <v>43521639</v>
      </c>
      <c r="I47" s="45">
        <f>SUM('Single-Family'!I47+'Multi-Family'!L47+'Non-Residential - New Const'!I48)</f>
        <v>169</v>
      </c>
      <c r="J47" s="43">
        <f>SUM('Single-Family'!J47+'Multi-Family'!N47+'Non-Residential - New Const'!J48)</f>
        <v>43668705</v>
      </c>
      <c r="K47" s="45">
        <f>SUM('Single-Family'!K47+'Multi-Family'!O47+'Non-Residential - New Const'!K48)</f>
        <v>3</v>
      </c>
      <c r="L47" s="43">
        <f>SUM('Single-Family'!L47+'Multi-Family'!Q47+'Non-Residential - New Const'!L48)</f>
        <v>589000</v>
      </c>
      <c r="M47" s="45">
        <f>SUM('Single-Family'!M47+'Multi-Family'!R47+'Non-Residential - New Const'!M48)</f>
        <v>9</v>
      </c>
      <c r="N47" s="43">
        <f>SUM('Single-Family'!N47+'Multi-Family'!T47+'Non-Residential - New Const'!N48)</f>
        <v>5455708</v>
      </c>
      <c r="O47" s="45">
        <f>SUM('Single-Family'!O47+'Multi-Family'!U47+'Non-Residential - New Const'!O48)</f>
        <v>0</v>
      </c>
      <c r="P47" s="43">
        <f>SUM('Single-Family'!P47+'Multi-Family'!W47+'Non-Residential - New Const'!P48)</f>
        <v>0</v>
      </c>
      <c r="Q47" s="45">
        <f>SUM('Single-Family'!Q47+'Multi-Family'!X47+'Non-Residential - New Const'!Q48)</f>
        <v>0</v>
      </c>
      <c r="R47" s="43">
        <f>SUM('Single-Family'!R47+'Multi-Family'!Z47+'Non-Residential - New Const'!R48)</f>
        <v>0</v>
      </c>
      <c r="S47" s="10">
        <f>SUM('Single-Family'!S47+'Multi-Family'!AA47+'Non-Residential - New Const'!S48)</f>
        <v>11</v>
      </c>
      <c r="T47" s="10">
        <f>SUM('Single-Family'!T47+'Multi-Family'!AC47+'Non-Residential - New Const'!T48)</f>
        <v>3231494</v>
      </c>
      <c r="U47" s="21">
        <f t="shared" si="4"/>
        <v>491</v>
      </c>
      <c r="V47" s="22">
        <f t="shared" si="5"/>
        <v>97709473</v>
      </c>
      <c r="W47" s="19">
        <f>U47-Total!U34</f>
        <v>67</v>
      </c>
      <c r="X47" s="13">
        <f>W47/Total!U34</f>
        <v>0.15801886792452829</v>
      </c>
      <c r="Y47" s="12">
        <f>V47-Total!V34</f>
        <v>14131796</v>
      </c>
      <c r="Z47" s="13">
        <f>Y47/Total!V34</f>
        <v>0.16908577155117627</v>
      </c>
      <c r="AA47" s="12">
        <f t="shared" si="6"/>
        <v>47904905</v>
      </c>
      <c r="AC47" s="3"/>
      <c r="AD47" s="3"/>
      <c r="AE47" s="2"/>
    </row>
    <row r="48" spans="1:43" s="26" customFormat="1" x14ac:dyDescent="0.2">
      <c r="A48" s="26" t="s">
        <v>22</v>
      </c>
      <c r="B48" s="9">
        <v>2007</v>
      </c>
      <c r="C48" s="45">
        <f>SUM('Single-Family'!C48+'Multi-Family'!C48+'Non-Residential - New Const'!C49)</f>
        <v>13</v>
      </c>
      <c r="D48" s="43">
        <f>SUM('Single-Family'!D48+'Multi-Family'!E48+'Non-Residential - New Const'!D49)</f>
        <v>1514019</v>
      </c>
      <c r="E48" s="107"/>
      <c r="F48" s="108"/>
      <c r="G48" s="45">
        <f>SUM('Single-Family'!G48+'Multi-Family'!I48+'Non-Residential - New Const'!G49)</f>
        <v>174</v>
      </c>
      <c r="H48" s="43">
        <f>SUM('Single-Family'!H48+'Multi-Family'!K48+'Non-Residential - New Const'!H49)</f>
        <v>31030093</v>
      </c>
      <c r="I48" s="45">
        <f>SUM('Single-Family'!I48+'Multi-Family'!L48+'Non-Residential - New Const'!I49)</f>
        <v>125</v>
      </c>
      <c r="J48" s="43">
        <f>SUM('Single-Family'!J48+'Multi-Family'!N48+'Non-Residential - New Const'!J49)</f>
        <v>22860786</v>
      </c>
      <c r="K48" s="45">
        <f>SUM('Single-Family'!K48+'Multi-Family'!O48+'Non-Residential - New Const'!K49)</f>
        <v>4</v>
      </c>
      <c r="L48" s="43">
        <f>SUM('Single-Family'!L48+'Multi-Family'!Q48+'Non-Residential - New Const'!L49)</f>
        <v>803000</v>
      </c>
      <c r="M48" s="45">
        <f>SUM('Single-Family'!M48+'Multi-Family'!R48+'Non-Residential - New Const'!M49)</f>
        <v>7</v>
      </c>
      <c r="N48" s="43">
        <f>SUM('Single-Family'!N48+'Multi-Family'!T48+'Non-Residential - New Const'!N49)</f>
        <v>740486</v>
      </c>
      <c r="O48" s="45">
        <f>SUM('Single-Family'!O48+'Multi-Family'!U48+'Non-Residential - New Const'!O49)</f>
        <v>0</v>
      </c>
      <c r="P48" s="43">
        <f>SUM('Single-Family'!P48+'Multi-Family'!W48+'Non-Residential - New Const'!P49)</f>
        <v>0</v>
      </c>
      <c r="Q48" s="45">
        <f>SUM('Single-Family'!Q48+'Multi-Family'!X48+'Non-Residential - New Const'!Q49)</f>
        <v>0</v>
      </c>
      <c r="R48" s="43">
        <f>SUM('Single-Family'!R48+'Multi-Family'!Z48+'Non-Residential - New Const'!R49)</f>
        <v>0</v>
      </c>
      <c r="S48" s="10">
        <f>SUM('Single-Family'!S48+'Multi-Family'!AA48+'Non-Residential - New Const'!S49)</f>
        <v>19</v>
      </c>
      <c r="T48" s="10">
        <f>SUM('Single-Family'!T48+'Multi-Family'!AC48+'Non-Residential - New Const'!T49)</f>
        <v>8555272</v>
      </c>
      <c r="U48" s="21">
        <f t="shared" si="4"/>
        <v>342</v>
      </c>
      <c r="V48" s="22">
        <f t="shared" si="5"/>
        <v>65503656</v>
      </c>
      <c r="W48" s="19">
        <f>U48-Total!U35</f>
        <v>-93</v>
      </c>
      <c r="X48" s="13">
        <f>W48/Total!U35</f>
        <v>-0.21379310344827587</v>
      </c>
      <c r="Y48" s="12">
        <f>V48-Total!V35</f>
        <v>-25955328</v>
      </c>
      <c r="Z48" s="13">
        <f>Y48/Total!V35</f>
        <v>-0.28379200013855393</v>
      </c>
      <c r="AA48" s="12">
        <f t="shared" si="6"/>
        <v>21949577</v>
      </c>
      <c r="AC48" s="3"/>
      <c r="AD48" s="3"/>
      <c r="AE48" s="2"/>
      <c r="AF48" s="2"/>
      <c r="AG48" s="2"/>
      <c r="AH48" s="2"/>
      <c r="AI48" s="2"/>
      <c r="AJ48" s="2"/>
      <c r="AK48" s="2"/>
      <c r="AL48" s="2"/>
      <c r="AM48" s="2"/>
      <c r="AN48" s="2"/>
      <c r="AO48" s="2"/>
      <c r="AP48" s="2"/>
      <c r="AQ48" s="2"/>
    </row>
    <row r="49" spans="1:43" s="26" customFormat="1" x14ac:dyDescent="0.2">
      <c r="A49" s="26" t="s">
        <v>23</v>
      </c>
      <c r="B49" s="9">
        <v>2007</v>
      </c>
      <c r="C49" s="45">
        <f>SUM('Single-Family'!C49+'Multi-Family'!C49+'Non-Residential - New Const'!C50)</f>
        <v>7</v>
      </c>
      <c r="D49" s="43">
        <f>SUM('Single-Family'!D49+'Multi-Family'!E49+'Non-Residential - New Const'!D50)</f>
        <v>847615</v>
      </c>
      <c r="E49" s="107"/>
      <c r="F49" s="108"/>
      <c r="G49" s="45">
        <f>SUM('Single-Family'!G49+'Multi-Family'!I49+'Non-Residential - New Const'!G50)</f>
        <v>252</v>
      </c>
      <c r="H49" s="43">
        <f>SUM('Single-Family'!H49+'Multi-Family'!K49+'Non-Residential - New Const'!H50)</f>
        <v>31262198</v>
      </c>
      <c r="I49" s="45">
        <f>SUM('Single-Family'!I49+'Multi-Family'!L49+'Non-Residential - New Const'!I50)</f>
        <v>151</v>
      </c>
      <c r="J49" s="43">
        <f>SUM('Single-Family'!J49+'Multi-Family'!N49+'Non-Residential - New Const'!J50)</f>
        <v>25399667</v>
      </c>
      <c r="K49" s="45">
        <f>SUM('Single-Family'!K49+'Multi-Family'!O49+'Non-Residential - New Const'!K50)</f>
        <v>2</v>
      </c>
      <c r="L49" s="43">
        <f>SUM('Single-Family'!L49+'Multi-Family'!Q49+'Non-Residential - New Const'!L50)</f>
        <v>266420</v>
      </c>
      <c r="M49" s="45">
        <f>SUM('Single-Family'!M49+'Multi-Family'!R49+'Non-Residential - New Const'!M50)</f>
        <v>5</v>
      </c>
      <c r="N49" s="43">
        <f>SUM('Single-Family'!N49+'Multi-Family'!T49+'Non-Residential - New Const'!N50)</f>
        <v>867342</v>
      </c>
      <c r="O49" s="45">
        <f>SUM('Single-Family'!O49+'Multi-Family'!U49+'Non-Residential - New Const'!O50)</f>
        <v>0</v>
      </c>
      <c r="P49" s="43">
        <f>SUM('Single-Family'!P49+'Multi-Family'!W49+'Non-Residential - New Const'!P50)</f>
        <v>0</v>
      </c>
      <c r="Q49" s="45">
        <f>SUM('Single-Family'!Q49+'Multi-Family'!X49+'Non-Residential - New Const'!Q50)</f>
        <v>0</v>
      </c>
      <c r="R49" s="43">
        <f>SUM('Single-Family'!R49+'Multi-Family'!Z49+'Non-Residential - New Const'!R50)</f>
        <v>0</v>
      </c>
      <c r="S49" s="10">
        <f>SUM('Single-Family'!S49+'Multi-Family'!AA49+'Non-Residential - New Const'!S50)</f>
        <v>22</v>
      </c>
      <c r="T49" s="10">
        <f>SUM('Single-Family'!T49+'Multi-Family'!AC49+'Non-Residential - New Const'!T50)</f>
        <v>12606976</v>
      </c>
      <c r="U49" s="21">
        <f t="shared" si="4"/>
        <v>439</v>
      </c>
      <c r="V49" s="22">
        <f t="shared" si="5"/>
        <v>71250218</v>
      </c>
      <c r="W49" s="19">
        <f>U49-Total!U36</f>
        <v>73</v>
      </c>
      <c r="X49" s="13">
        <f>W49/Total!U36</f>
        <v>0.19945355191256831</v>
      </c>
      <c r="Y49" s="12">
        <f>V49-Total!V36</f>
        <v>-10898538</v>
      </c>
      <c r="Z49" s="13">
        <f>Y49/Total!V36</f>
        <v>-0.13266832671209289</v>
      </c>
      <c r="AA49" s="12">
        <f t="shared" si="6"/>
        <v>11051039</v>
      </c>
      <c r="AC49" s="3"/>
      <c r="AD49" s="3"/>
      <c r="AE49" s="2"/>
      <c r="AF49" s="2"/>
      <c r="AG49" s="2"/>
      <c r="AH49" s="2"/>
      <c r="AI49" s="2"/>
      <c r="AJ49" s="2"/>
      <c r="AK49" s="2"/>
      <c r="AL49" s="2"/>
      <c r="AM49" s="2"/>
      <c r="AN49" s="2"/>
      <c r="AO49" s="2"/>
      <c r="AP49" s="2"/>
      <c r="AQ49" s="2"/>
    </row>
    <row r="50" spans="1:43" s="26" customFormat="1" x14ac:dyDescent="0.2">
      <c r="A50" s="26" t="s">
        <v>24</v>
      </c>
      <c r="B50" s="9">
        <v>2007</v>
      </c>
      <c r="C50" s="45">
        <f>SUM('Single-Family'!C50+'Multi-Family'!C50+'Non-Residential - New Const'!C51)</f>
        <v>6</v>
      </c>
      <c r="D50" s="43">
        <f>SUM('Single-Family'!D50+'Multi-Family'!E50+'Non-Residential - New Const'!D51)</f>
        <v>711116</v>
      </c>
      <c r="E50" s="107"/>
      <c r="F50" s="108"/>
      <c r="G50" s="45">
        <f>SUM('Single-Family'!G50+'Multi-Family'!I50+'Non-Residential - New Const'!G51)</f>
        <v>250</v>
      </c>
      <c r="H50" s="43">
        <f>SUM('Single-Family'!H50+'Multi-Family'!K50+'Non-Residential - New Const'!H51)</f>
        <v>34891692</v>
      </c>
      <c r="I50" s="45">
        <f>SUM('Single-Family'!I50+'Multi-Family'!L50+'Non-Residential - New Const'!I51)</f>
        <v>160</v>
      </c>
      <c r="J50" s="43">
        <f>SUM('Single-Family'!J50+'Multi-Family'!N50+'Non-Residential - New Const'!J51)</f>
        <v>35052810</v>
      </c>
      <c r="K50" s="45">
        <f>SUM('Single-Family'!K50+'Multi-Family'!O50+'Non-Residential - New Const'!K51)</f>
        <v>1</v>
      </c>
      <c r="L50" s="43">
        <f>SUM('Single-Family'!L50+'Multi-Family'!Q50+'Non-Residential - New Const'!L51)</f>
        <v>240000</v>
      </c>
      <c r="M50" s="45">
        <f>SUM('Single-Family'!M50+'Multi-Family'!R50+'Non-Residential - New Const'!M51)</f>
        <v>2</v>
      </c>
      <c r="N50" s="43">
        <f>SUM('Single-Family'!N50+'Multi-Family'!T50+'Non-Residential - New Const'!N51)</f>
        <v>587259</v>
      </c>
      <c r="O50" s="45">
        <f>SUM('Single-Family'!O50+'Multi-Family'!U50+'Non-Residential - New Const'!O51)</f>
        <v>0</v>
      </c>
      <c r="P50" s="43">
        <f>SUM('Single-Family'!P50+'Multi-Family'!W50+'Non-Residential - New Const'!P51)</f>
        <v>0</v>
      </c>
      <c r="Q50" s="45">
        <f>SUM('Single-Family'!Q50+'Multi-Family'!X50+'Non-Residential - New Const'!Q51)</f>
        <v>0</v>
      </c>
      <c r="R50" s="43">
        <f>SUM('Single-Family'!R50+'Multi-Family'!Z50+'Non-Residential - New Const'!R51)</f>
        <v>0</v>
      </c>
      <c r="S50" s="10">
        <f>SUM('Single-Family'!S50+'Multi-Family'!AA50+'Non-Residential - New Const'!S51)</f>
        <v>21</v>
      </c>
      <c r="T50" s="10">
        <f>SUM('Single-Family'!T50+'Multi-Family'!AC50+'Non-Residential - New Const'!T51)</f>
        <v>11357661</v>
      </c>
      <c r="U50" s="21">
        <f t="shared" si="4"/>
        <v>440</v>
      </c>
      <c r="V50" s="22">
        <f t="shared" si="5"/>
        <v>82840538</v>
      </c>
      <c r="W50" s="19">
        <f>U50-Total!U37</f>
        <v>31</v>
      </c>
      <c r="X50" s="13">
        <f>W50/Total!U37</f>
        <v>7.5794621026894868E-2</v>
      </c>
      <c r="Y50" s="12">
        <f>V50-Total!V37</f>
        <v>-14772653</v>
      </c>
      <c r="Z50" s="13">
        <f>Y50/Total!V37</f>
        <v>-0.15133869560723612</v>
      </c>
      <c r="AA50" s="12">
        <f t="shared" si="6"/>
        <v>-3721614</v>
      </c>
      <c r="AC50" s="3"/>
      <c r="AD50" s="3"/>
      <c r="AE50" s="2"/>
      <c r="AF50" s="2"/>
      <c r="AG50" s="2"/>
      <c r="AH50" s="2"/>
      <c r="AI50" s="2"/>
      <c r="AJ50" s="2"/>
      <c r="AK50" s="2"/>
      <c r="AL50" s="2"/>
      <c r="AM50" s="2"/>
      <c r="AN50" s="2"/>
      <c r="AO50" s="2"/>
      <c r="AP50" s="2"/>
      <c r="AQ50" s="2"/>
    </row>
    <row r="51" spans="1:43" s="26" customFormat="1" x14ac:dyDescent="0.2">
      <c r="A51" s="26" t="s">
        <v>25</v>
      </c>
      <c r="B51" s="9">
        <v>2007</v>
      </c>
      <c r="C51" s="45">
        <f>SUM('Single-Family'!C51+'Multi-Family'!C51+'Non-Residential - New Const'!C52)</f>
        <v>4</v>
      </c>
      <c r="D51" s="43">
        <f>SUM('Single-Family'!D51+'Multi-Family'!E51+'Non-Residential - New Const'!D52)</f>
        <v>654537</v>
      </c>
      <c r="E51" s="107"/>
      <c r="F51" s="108"/>
      <c r="G51" s="45">
        <f>SUM('Single-Family'!G51+'Multi-Family'!I51+'Non-Residential - New Const'!G52)</f>
        <v>156</v>
      </c>
      <c r="H51" s="43">
        <f>SUM('Single-Family'!H51+'Multi-Family'!K51+'Non-Residential - New Const'!H52)</f>
        <v>25780736</v>
      </c>
      <c r="I51" s="45">
        <f>SUM('Single-Family'!I51+'Multi-Family'!L51+'Non-Residential - New Const'!I52)</f>
        <v>123</v>
      </c>
      <c r="J51" s="43">
        <f>SUM('Single-Family'!J51+'Multi-Family'!N51+'Non-Residential - New Const'!J52)</f>
        <v>19375410</v>
      </c>
      <c r="K51" s="45">
        <f>SUM('Single-Family'!K51+'Multi-Family'!O51+'Non-Residential - New Const'!K52)</f>
        <v>3</v>
      </c>
      <c r="L51" s="43">
        <f>SUM('Single-Family'!L51+'Multi-Family'!Q51+'Non-Residential - New Const'!L52)</f>
        <v>439197</v>
      </c>
      <c r="M51" s="45">
        <f>SUM('Single-Family'!M51+'Multi-Family'!R51+'Non-Residential - New Const'!M52)</f>
        <v>7</v>
      </c>
      <c r="N51" s="43">
        <f>SUM('Single-Family'!N51+'Multi-Family'!T51+'Non-Residential - New Const'!N52)</f>
        <v>1573887</v>
      </c>
      <c r="O51" s="45">
        <f>SUM('Single-Family'!O51+'Multi-Family'!U51+'Non-Residential - New Const'!O52)</f>
        <v>0</v>
      </c>
      <c r="P51" s="43">
        <f>SUM('Single-Family'!P51+'Multi-Family'!W51+'Non-Residential - New Const'!P52)</f>
        <v>0</v>
      </c>
      <c r="Q51" s="45">
        <f>SUM('Single-Family'!Q51+'Multi-Family'!X51+'Non-Residential - New Const'!Q52)</f>
        <v>0</v>
      </c>
      <c r="R51" s="43">
        <f>SUM('Single-Family'!R51+'Multi-Family'!Z51+'Non-Residential - New Const'!R52)</f>
        <v>0</v>
      </c>
      <c r="S51" s="10">
        <f>SUM('Single-Family'!S51+'Multi-Family'!AA51+'Non-Residential - New Const'!S52)</f>
        <v>24</v>
      </c>
      <c r="T51" s="10">
        <f>SUM('Single-Family'!T51+'Multi-Family'!AC51+'Non-Residential - New Const'!T52)</f>
        <v>4874320</v>
      </c>
      <c r="U51" s="21">
        <f t="shared" si="4"/>
        <v>317</v>
      </c>
      <c r="V51" s="22">
        <f t="shared" si="5"/>
        <v>52698087</v>
      </c>
      <c r="W51" s="19">
        <f>U51-Total!U38</f>
        <v>-15</v>
      </c>
      <c r="X51" s="13">
        <f>W51/Total!U38</f>
        <v>-4.5180722891566265E-2</v>
      </c>
      <c r="Y51" s="12">
        <f>V51-Total!V38</f>
        <v>-13063258</v>
      </c>
      <c r="Z51" s="13">
        <f>Y51/Total!V38</f>
        <v>-0.19864645408332204</v>
      </c>
      <c r="AA51" s="12">
        <f t="shared" si="6"/>
        <v>-16784872</v>
      </c>
      <c r="AC51" s="3"/>
      <c r="AD51" s="3"/>
      <c r="AE51" s="2"/>
      <c r="AF51" s="2"/>
      <c r="AG51" s="2"/>
      <c r="AH51" s="2"/>
      <c r="AI51" s="2"/>
      <c r="AJ51" s="2"/>
      <c r="AK51" s="2"/>
      <c r="AL51" s="2"/>
      <c r="AM51" s="2"/>
      <c r="AN51" s="2"/>
      <c r="AO51" s="2"/>
      <c r="AP51" s="2"/>
      <c r="AQ51" s="2"/>
    </row>
    <row r="52" spans="1:43" s="26" customFormat="1" x14ac:dyDescent="0.2">
      <c r="A52" s="26" t="s">
        <v>26</v>
      </c>
      <c r="B52" s="9">
        <v>2007</v>
      </c>
      <c r="C52" s="45">
        <f>SUM('Single-Family'!C52+'Multi-Family'!C52+'Non-Residential - New Const'!C53)</f>
        <v>18</v>
      </c>
      <c r="D52" s="43">
        <f>SUM('Single-Family'!D52+'Multi-Family'!E52+'Non-Residential - New Const'!D53)</f>
        <v>2353911</v>
      </c>
      <c r="E52" s="107"/>
      <c r="F52" s="108"/>
      <c r="G52" s="45">
        <f>SUM('Single-Family'!G52+'Multi-Family'!I52+'Non-Residential - New Const'!G53)</f>
        <v>153</v>
      </c>
      <c r="H52" s="43">
        <f>SUM('Single-Family'!H52+'Multi-Family'!K52+'Non-Residential - New Const'!H53)</f>
        <v>109250836</v>
      </c>
      <c r="I52" s="45">
        <f>SUM('Single-Family'!I52+'Multi-Family'!L52+'Non-Residential - New Const'!I53)</f>
        <v>128</v>
      </c>
      <c r="J52" s="43">
        <f>SUM('Single-Family'!J52+'Multi-Family'!N52+'Non-Residential - New Const'!J53)</f>
        <v>65670012</v>
      </c>
      <c r="K52" s="45">
        <f>SUM('Single-Family'!K52+'Multi-Family'!O52+'Non-Residential - New Const'!K53)</f>
        <v>0</v>
      </c>
      <c r="L52" s="43">
        <f>SUM('Single-Family'!L52+'Multi-Family'!Q52+'Non-Residential - New Const'!L53)</f>
        <v>0</v>
      </c>
      <c r="M52" s="45">
        <f>SUM('Single-Family'!M52+'Multi-Family'!R52+'Non-Residential - New Const'!M53)</f>
        <v>8</v>
      </c>
      <c r="N52" s="43">
        <f>SUM('Single-Family'!N52+'Multi-Family'!T52+'Non-Residential - New Const'!N53)</f>
        <v>2412881</v>
      </c>
      <c r="O52" s="45">
        <f>SUM('Single-Family'!O52+'Multi-Family'!U52+'Non-Residential - New Const'!O53)</f>
        <v>0</v>
      </c>
      <c r="P52" s="43">
        <f>SUM('Single-Family'!P52+'Multi-Family'!W52+'Non-Residential - New Const'!P53)</f>
        <v>0</v>
      </c>
      <c r="Q52" s="45">
        <f>SUM('Single-Family'!Q52+'Multi-Family'!X52+'Non-Residential - New Const'!Q53)</f>
        <v>0</v>
      </c>
      <c r="R52" s="43">
        <f>SUM('Single-Family'!R52+'Multi-Family'!Z52+'Non-Residential - New Const'!R53)</f>
        <v>0</v>
      </c>
      <c r="S52" s="10">
        <f>SUM('Single-Family'!S52+'Multi-Family'!AA52+'Non-Residential - New Const'!S53)</f>
        <v>13</v>
      </c>
      <c r="T52" s="10">
        <f>SUM('Single-Family'!T52+'Multi-Family'!AC52+'Non-Residential - New Const'!T53)</f>
        <v>5293373</v>
      </c>
      <c r="U52" s="21">
        <f t="shared" si="4"/>
        <v>320</v>
      </c>
      <c r="V52" s="22">
        <f t="shared" si="5"/>
        <v>184981013</v>
      </c>
      <c r="W52" s="19">
        <f>U52-Total!U39</f>
        <v>-47</v>
      </c>
      <c r="X52" s="13">
        <f>W52/Total!U39</f>
        <v>-0.12806539509536785</v>
      </c>
      <c r="Y52" s="12">
        <f>V52-Total!V39</f>
        <v>115999438</v>
      </c>
      <c r="Z52" s="13">
        <f>Y52/Total!V39</f>
        <v>1.6816003113874973</v>
      </c>
      <c r="AA52" s="12">
        <f t="shared" si="6"/>
        <v>99214566</v>
      </c>
      <c r="AC52" s="3"/>
      <c r="AD52" s="3"/>
      <c r="AE52" s="2"/>
      <c r="AF52" s="2"/>
      <c r="AG52" s="2"/>
      <c r="AH52" s="2"/>
      <c r="AI52" s="2"/>
      <c r="AJ52" s="2"/>
      <c r="AK52" s="2"/>
      <c r="AL52" s="2"/>
      <c r="AM52" s="2"/>
      <c r="AN52" s="2"/>
      <c r="AO52" s="2"/>
      <c r="AP52" s="2"/>
      <c r="AQ52" s="2"/>
    </row>
    <row r="53" spans="1:43" s="26" customFormat="1" x14ac:dyDescent="0.2">
      <c r="A53" s="26" t="s">
        <v>27</v>
      </c>
      <c r="B53" s="9">
        <v>2007</v>
      </c>
      <c r="C53" s="45">
        <f>SUM('Single-Family'!C53+'Multi-Family'!C53+'Non-Residential - New Const'!C54)</f>
        <v>0</v>
      </c>
      <c r="D53" s="43">
        <f>SUM('Single-Family'!D53+'Multi-Family'!E53+'Non-Residential - New Const'!D54)</f>
        <v>0</v>
      </c>
      <c r="E53" s="107"/>
      <c r="F53" s="108"/>
      <c r="G53" s="45">
        <f>SUM('Single-Family'!G53+'Multi-Family'!I53+'Non-Residential - New Const'!G54)</f>
        <v>89</v>
      </c>
      <c r="H53" s="43">
        <f>SUM('Single-Family'!H53+'Multi-Family'!K53+'Non-Residential - New Const'!H54)</f>
        <v>310700318</v>
      </c>
      <c r="I53" s="45">
        <f>SUM('Single-Family'!I53+'Multi-Family'!L53+'Non-Residential - New Const'!I54)</f>
        <v>86</v>
      </c>
      <c r="J53" s="43">
        <f>SUM('Single-Family'!J53+'Multi-Family'!N53+'Non-Residential - New Const'!J54)</f>
        <v>30796645</v>
      </c>
      <c r="K53" s="45">
        <f>SUM('Single-Family'!K53+'Multi-Family'!O53+'Non-Residential - New Const'!K54)</f>
        <v>0</v>
      </c>
      <c r="L53" s="43">
        <f>SUM('Single-Family'!L53+'Multi-Family'!Q53+'Non-Residential - New Const'!L54)</f>
        <v>0</v>
      </c>
      <c r="M53" s="45">
        <f>SUM('Single-Family'!M53+'Multi-Family'!R53+'Non-Residential - New Const'!M54)</f>
        <v>4</v>
      </c>
      <c r="N53" s="43">
        <f>SUM('Single-Family'!N53+'Multi-Family'!T53+'Non-Residential - New Const'!N54)</f>
        <v>787572</v>
      </c>
      <c r="O53" s="45">
        <f>SUM('Single-Family'!O53+'Multi-Family'!U53+'Non-Residential - New Const'!O54)</f>
        <v>0</v>
      </c>
      <c r="P53" s="43">
        <f>SUM('Single-Family'!P53+'Multi-Family'!W53+'Non-Residential - New Const'!P54)</f>
        <v>0</v>
      </c>
      <c r="Q53" s="45">
        <f>SUM('Single-Family'!Q53+'Multi-Family'!X53+'Non-Residential - New Const'!Q54)</f>
        <v>0</v>
      </c>
      <c r="R53" s="43">
        <f>SUM('Single-Family'!R53+'Multi-Family'!Z53+'Non-Residential - New Const'!R54)</f>
        <v>0</v>
      </c>
      <c r="S53" s="10">
        <f>SUM('Single-Family'!S53+'Multi-Family'!AA53+'Non-Residential - New Const'!S54)</f>
        <v>19</v>
      </c>
      <c r="T53" s="10">
        <f>SUM('Single-Family'!T53+'Multi-Family'!AC53+'Non-Residential - New Const'!T54)</f>
        <v>3358061</v>
      </c>
      <c r="U53" s="21">
        <f t="shared" si="4"/>
        <v>198</v>
      </c>
      <c r="V53" s="22">
        <f t="shared" si="5"/>
        <v>345642596</v>
      </c>
      <c r="W53" s="19">
        <f>U53-Total!U40</f>
        <v>-133</v>
      </c>
      <c r="X53" s="13">
        <f>W53/Total!U40</f>
        <v>-0.40181268882175225</v>
      </c>
      <c r="Y53" s="12">
        <f>V53-Total!V40</f>
        <v>268961752</v>
      </c>
      <c r="Z53" s="13">
        <f>Y53/Total!V40</f>
        <v>3.5075481433146458</v>
      </c>
      <c r="AA53" s="12">
        <f t="shared" si="6"/>
        <v>368176318</v>
      </c>
      <c r="AC53" s="3"/>
      <c r="AD53" s="3"/>
      <c r="AE53" s="2"/>
      <c r="AF53" s="2"/>
      <c r="AG53" s="2"/>
      <c r="AH53" s="2"/>
      <c r="AI53" s="2"/>
      <c r="AJ53" s="2"/>
      <c r="AK53" s="2"/>
      <c r="AL53" s="2"/>
      <c r="AM53" s="2"/>
      <c r="AN53" s="2"/>
      <c r="AO53" s="2"/>
      <c r="AP53" s="2"/>
      <c r="AQ53" s="2"/>
    </row>
    <row r="54" spans="1:43" s="26" customFormat="1" x14ac:dyDescent="0.2">
      <c r="A54" s="26" t="s">
        <v>28</v>
      </c>
      <c r="B54" s="9">
        <v>2007</v>
      </c>
      <c r="C54" s="45">
        <f>SUM('Single-Family'!C54+'Multi-Family'!C54+'Non-Residential - New Const'!C55)</f>
        <v>0</v>
      </c>
      <c r="D54" s="43">
        <f>SUM('Single-Family'!D54+'Multi-Family'!E54+'Non-Residential - New Const'!D55)</f>
        <v>0</v>
      </c>
      <c r="E54" s="107"/>
      <c r="F54" s="108"/>
      <c r="G54" s="45">
        <f>SUM('Single-Family'!G54+'Multi-Family'!I54+'Non-Residential - New Const'!G55)</f>
        <v>65</v>
      </c>
      <c r="H54" s="43">
        <f>SUM('Single-Family'!H54+'Multi-Family'!K54+'Non-Residential - New Const'!H55)</f>
        <v>90290957</v>
      </c>
      <c r="I54" s="45">
        <f>SUM('Single-Family'!I54+'Multi-Family'!L54+'Non-Residential - New Const'!I55)</f>
        <v>41</v>
      </c>
      <c r="J54" s="43">
        <f>SUM('Single-Family'!J54+'Multi-Family'!N54+'Non-Residential - New Const'!J55)</f>
        <v>18536859</v>
      </c>
      <c r="K54" s="45">
        <f>SUM('Single-Family'!K54+'Multi-Family'!O54+'Non-Residential - New Const'!K55)</f>
        <v>0</v>
      </c>
      <c r="L54" s="43">
        <f>SUM('Single-Family'!L54+'Multi-Family'!Q54+'Non-Residential - New Const'!L55)</f>
        <v>0</v>
      </c>
      <c r="M54" s="45">
        <f>SUM('Single-Family'!M54+'Multi-Family'!R54+'Non-Residential - New Const'!M55)</f>
        <v>6</v>
      </c>
      <c r="N54" s="43">
        <f>SUM('Single-Family'!N54+'Multi-Family'!T54+'Non-Residential - New Const'!N55)</f>
        <v>1750264</v>
      </c>
      <c r="O54" s="45">
        <f>SUM('Single-Family'!O54+'Multi-Family'!U54+'Non-Residential - New Const'!O55)</f>
        <v>0</v>
      </c>
      <c r="P54" s="43">
        <f>SUM('Single-Family'!P54+'Multi-Family'!W54+'Non-Residential - New Const'!P55)</f>
        <v>0</v>
      </c>
      <c r="Q54" s="45">
        <f>SUM('Single-Family'!Q54+'Multi-Family'!X54+'Non-Residential - New Const'!Q55)</f>
        <v>0</v>
      </c>
      <c r="R54" s="43">
        <f>SUM('Single-Family'!R54+'Multi-Family'!Z54+'Non-Residential - New Const'!R55)</f>
        <v>0</v>
      </c>
      <c r="S54" s="10">
        <f>SUM('Single-Family'!S54+'Multi-Family'!AA54+'Non-Residential - New Const'!S55)</f>
        <v>11</v>
      </c>
      <c r="T54" s="10">
        <f>SUM('Single-Family'!T54+'Multi-Family'!AC54+'Non-Residential - New Const'!T55)</f>
        <v>2013733</v>
      </c>
      <c r="U54" s="21">
        <f t="shared" si="4"/>
        <v>123</v>
      </c>
      <c r="V54" s="22">
        <f t="shared" si="5"/>
        <v>112591813</v>
      </c>
      <c r="W54" s="19">
        <f>U54-Total!U41</f>
        <v>-130</v>
      </c>
      <c r="X54" s="13">
        <f>W54/Total!U41</f>
        <v>-0.51383399209486169</v>
      </c>
      <c r="Y54" s="12">
        <f>V54-Total!V41</f>
        <v>69996058</v>
      </c>
      <c r="Z54" s="13">
        <f>Y54/Total!V41</f>
        <v>1.6432637008077449</v>
      </c>
      <c r="AA54" s="12">
        <f t="shared" si="6"/>
        <v>438172376</v>
      </c>
      <c r="AC54" s="3"/>
      <c r="AD54" s="3"/>
      <c r="AE54" s="2"/>
      <c r="AF54" s="2"/>
      <c r="AG54" s="2"/>
      <c r="AH54" s="2"/>
      <c r="AI54" s="2"/>
      <c r="AJ54" s="2"/>
      <c r="AK54" s="2"/>
      <c r="AL54" s="2"/>
      <c r="AM54" s="2"/>
      <c r="AN54" s="2"/>
      <c r="AO54" s="2"/>
      <c r="AP54" s="2"/>
      <c r="AQ54" s="2"/>
    </row>
    <row r="55" spans="1:43" s="26" customFormat="1" ht="13.5" thickBot="1" x14ac:dyDescent="0.25">
      <c r="A55" s="27" t="s">
        <v>29</v>
      </c>
      <c r="B55" s="15">
        <v>2007</v>
      </c>
      <c r="C55" s="46">
        <f>SUM('Single-Family'!C55+'Multi-Family'!C55+'Non-Residential - New Const'!C56)</f>
        <v>75</v>
      </c>
      <c r="D55" s="44">
        <f>SUM('Single-Family'!D55+'Multi-Family'!E55+'Non-Residential - New Const'!D56)</f>
        <v>9097029</v>
      </c>
      <c r="E55" s="109"/>
      <c r="F55" s="110"/>
      <c r="G55" s="46">
        <f>SUM('Single-Family'!G55+'Multi-Family'!I55+'Non-Residential - New Const'!G56)</f>
        <v>2087</v>
      </c>
      <c r="H55" s="44">
        <f>SUM('Single-Family'!H55+'Multi-Family'!K55+'Non-Residential - New Const'!H56)</f>
        <v>770916524</v>
      </c>
      <c r="I55" s="46">
        <f>SUM('Single-Family'!I55+'Multi-Family'!L55+'Non-Residential - New Const'!I56)</f>
        <v>1433</v>
      </c>
      <c r="J55" s="44">
        <f>SUM('Single-Family'!J55+'Multi-Family'!N55+'Non-Residential - New Const'!J56)</f>
        <v>443340757</v>
      </c>
      <c r="K55" s="46">
        <f>SUM('Single-Family'!K55+'Multi-Family'!O55+'Non-Residential - New Const'!K56)</f>
        <v>18</v>
      </c>
      <c r="L55" s="44">
        <f>SUM('Single-Family'!L55+'Multi-Family'!Q55+'Non-Residential - New Const'!L56)</f>
        <v>2739617</v>
      </c>
      <c r="M55" s="46">
        <f>SUM('Single-Family'!M55+'Multi-Family'!R55+'Non-Residential - New Const'!M56)</f>
        <v>64</v>
      </c>
      <c r="N55" s="44">
        <f>SUM('Single-Family'!N55+'Multi-Family'!T55+'Non-Residential - New Const'!N56)</f>
        <v>17216609</v>
      </c>
      <c r="O55" s="46">
        <f>SUM('Single-Family'!O55+'Multi-Family'!U55+'Non-Residential - New Const'!O56)</f>
        <v>0</v>
      </c>
      <c r="P55" s="44">
        <f>SUM('Single-Family'!P55+'Multi-Family'!W55+'Non-Residential - New Const'!P56)</f>
        <v>0</v>
      </c>
      <c r="Q55" s="46">
        <f>SUM('Single-Family'!Q55+'Multi-Family'!X55+'Non-Residential - New Const'!Q56)</f>
        <v>0</v>
      </c>
      <c r="R55" s="44">
        <f>SUM('Single-Family'!R55+'Multi-Family'!Z55+'Non-Residential - New Const'!R56)</f>
        <v>0</v>
      </c>
      <c r="S55" s="16">
        <f>SUM('Single-Family'!S55+'Multi-Family'!AA55+'Non-Residential - New Const'!S56)</f>
        <v>201</v>
      </c>
      <c r="T55" s="16">
        <f>SUM('Single-Family'!T55+'Multi-Family'!AC55+'Non-Residential - New Const'!T56)</f>
        <v>85067082</v>
      </c>
      <c r="U55" s="23">
        <f t="shared" si="4"/>
        <v>3878</v>
      </c>
      <c r="V55" s="24">
        <f t="shared" si="5"/>
        <v>1328377618</v>
      </c>
      <c r="W55" s="20">
        <f>SUM(W43:W54)</f>
        <v>-503</v>
      </c>
      <c r="X55" s="18">
        <f>W55/Total!U42</f>
        <v>-0.11481396941337595</v>
      </c>
      <c r="Y55" s="17">
        <f>SUM(Y43:Y54)</f>
        <v>438172376</v>
      </c>
      <c r="Z55" s="18">
        <f>Y55/Total!V42</f>
        <v>0.49221500315541838</v>
      </c>
      <c r="AA55" s="17">
        <f>Y55</f>
        <v>438172376</v>
      </c>
      <c r="AC55" s="2"/>
      <c r="AD55" s="2"/>
      <c r="AE55" s="2"/>
      <c r="AF55" s="2"/>
      <c r="AG55" s="2"/>
      <c r="AH55" s="2"/>
      <c r="AI55" s="2"/>
      <c r="AJ55" s="2"/>
      <c r="AK55" s="2"/>
      <c r="AL55" s="2"/>
      <c r="AM55" s="2"/>
      <c r="AN55" s="2"/>
      <c r="AO55" s="2"/>
      <c r="AP55" s="2"/>
      <c r="AQ55" s="2"/>
    </row>
    <row r="56" spans="1:43" s="26" customFormat="1" x14ac:dyDescent="0.2">
      <c r="A56" s="26" t="s">
        <v>17</v>
      </c>
      <c r="B56" s="9">
        <v>2008</v>
      </c>
      <c r="C56" s="45">
        <f>SUM('Single-Family'!C56+'Multi-Family'!C56+'Non-Residential - New Const'!C57)</f>
        <v>1</v>
      </c>
      <c r="D56" s="43">
        <f>SUM('Single-Family'!D56+'Multi-Family'!E56+'Non-Residential - New Const'!D57)</f>
        <v>133282</v>
      </c>
      <c r="E56" s="107"/>
      <c r="F56" s="108"/>
      <c r="G56" s="45">
        <f>SUM('Single-Family'!G56+'Multi-Family'!I56+'Non-Residential - New Const'!G57)</f>
        <v>115</v>
      </c>
      <c r="H56" s="43">
        <f>SUM('Single-Family'!H56+'Multi-Family'!K56+'Non-Residential - New Const'!H57)</f>
        <v>44873892</v>
      </c>
      <c r="I56" s="45">
        <f>SUM('Single-Family'!I56+'Multi-Family'!L56+'Non-Residential - New Const'!I57)</f>
        <v>37</v>
      </c>
      <c r="J56" s="43">
        <f>SUM('Single-Family'!J56+'Multi-Family'!N56+'Non-Residential - New Const'!J57)</f>
        <v>13399088</v>
      </c>
      <c r="K56" s="45">
        <f>SUM('Single-Family'!K56+'Multi-Family'!O56+'Non-Residential - New Const'!K57)</f>
        <v>0</v>
      </c>
      <c r="L56" s="43">
        <f>SUM('Single-Family'!L56+'Multi-Family'!Q56+'Non-Residential - New Const'!L57)</f>
        <v>0</v>
      </c>
      <c r="M56" s="45">
        <f>SUM('Single-Family'!M56+'Multi-Family'!R56+'Non-Residential - New Const'!M57)</f>
        <v>5</v>
      </c>
      <c r="N56" s="43">
        <f>SUM('Single-Family'!N56+'Multi-Family'!T56+'Non-Residential - New Const'!N57)</f>
        <v>1031111</v>
      </c>
      <c r="O56" s="45">
        <f>SUM('Single-Family'!O56+'Multi-Family'!U56+'Non-Residential - New Const'!O57)</f>
        <v>8</v>
      </c>
      <c r="P56" s="43">
        <f>SUM('Single-Family'!P56+'Multi-Family'!W56+'Non-Residential - New Const'!P57)</f>
        <v>627531</v>
      </c>
      <c r="Q56" s="45">
        <f>SUM('Single-Family'!Q56+'Multi-Family'!X56+'Non-Residential - New Const'!Q57)</f>
        <v>0</v>
      </c>
      <c r="R56" s="43">
        <f>SUM('Single-Family'!R56+'Multi-Family'!Z56+'Non-Residential - New Const'!R57)</f>
        <v>0</v>
      </c>
      <c r="S56" s="10">
        <f>SUM('Single-Family'!S56+'Multi-Family'!AA56+'Non-Residential - New Const'!S57)</f>
        <v>9</v>
      </c>
      <c r="T56" s="10">
        <f>SUM('Single-Family'!T56+'Multi-Family'!AC56+'Non-Residential - New Const'!T57)</f>
        <v>13022737</v>
      </c>
      <c r="U56" s="21">
        <f t="shared" si="4"/>
        <v>175</v>
      </c>
      <c r="V56" s="22">
        <f t="shared" si="5"/>
        <v>73087641</v>
      </c>
      <c r="W56" s="19">
        <f>U56-Total!U43</f>
        <v>-20</v>
      </c>
      <c r="X56" s="13">
        <f>W56/Total!U43</f>
        <v>-0.10256410256410256</v>
      </c>
      <c r="Y56" s="12">
        <f>V56-Total!V43</f>
        <v>32089127</v>
      </c>
      <c r="Z56" s="13">
        <f>Y56/Total!V43</f>
        <v>0.7826900018864098</v>
      </c>
      <c r="AA56" s="12">
        <f>Y56</f>
        <v>32089127</v>
      </c>
      <c r="AC56" s="3"/>
      <c r="AD56" s="3"/>
      <c r="AE56" s="2"/>
      <c r="AF56" s="6"/>
      <c r="AG56" s="6"/>
      <c r="AH56" s="6"/>
      <c r="AI56" s="6"/>
      <c r="AJ56" s="6"/>
      <c r="AK56" s="6"/>
      <c r="AL56" s="6"/>
      <c r="AM56" s="6"/>
      <c r="AN56" s="6"/>
      <c r="AO56" s="6"/>
      <c r="AP56" s="6"/>
      <c r="AQ56" s="6"/>
    </row>
    <row r="57" spans="1:43" s="26" customFormat="1" x14ac:dyDescent="0.2">
      <c r="A57" s="26" t="s">
        <v>18</v>
      </c>
      <c r="B57" s="9">
        <v>2008</v>
      </c>
      <c r="C57" s="45">
        <f>SUM('Single-Family'!C57+'Multi-Family'!C57+'Non-Residential - New Const'!C58)</f>
        <v>2</v>
      </c>
      <c r="D57" s="43">
        <f>SUM('Single-Family'!D57+'Multi-Family'!E57+'Non-Residential - New Const'!D58)</f>
        <v>236743</v>
      </c>
      <c r="E57" s="107"/>
      <c r="F57" s="108"/>
      <c r="G57" s="45">
        <f>SUM('Single-Family'!G57+'Multi-Family'!I57+'Non-Residential - New Const'!G58)</f>
        <v>86</v>
      </c>
      <c r="H57" s="43">
        <f>SUM('Single-Family'!H57+'Multi-Family'!K57+'Non-Residential - New Const'!H58)</f>
        <v>17367674</v>
      </c>
      <c r="I57" s="45">
        <f>SUM('Single-Family'!I57+'Multi-Family'!L57+'Non-Residential - New Const'!I58)</f>
        <v>83</v>
      </c>
      <c r="J57" s="43">
        <f>SUM('Single-Family'!J57+'Multi-Family'!N57+'Non-Residential - New Const'!J58)</f>
        <v>13262504</v>
      </c>
      <c r="K57" s="45">
        <f>SUM('Single-Family'!K57+'Multi-Family'!O57+'Non-Residential - New Const'!K58)</f>
        <v>0</v>
      </c>
      <c r="L57" s="43">
        <f>SUM('Single-Family'!L57+'Multi-Family'!Q57+'Non-Residential - New Const'!L58)</f>
        <v>0</v>
      </c>
      <c r="M57" s="45">
        <f>SUM('Single-Family'!M57+'Multi-Family'!R57+'Non-Residential - New Const'!M58)</f>
        <v>1</v>
      </c>
      <c r="N57" s="43">
        <f>SUM('Single-Family'!N57+'Multi-Family'!T57+'Non-Residential - New Const'!N58)</f>
        <v>31680</v>
      </c>
      <c r="O57" s="45">
        <f>SUM('Single-Family'!O57+'Multi-Family'!U57+'Non-Residential - New Const'!O58)</f>
        <v>0</v>
      </c>
      <c r="P57" s="43">
        <f>SUM('Single-Family'!P57+'Multi-Family'!W57+'Non-Residential - New Const'!P58)</f>
        <v>0</v>
      </c>
      <c r="Q57" s="45">
        <f>SUM('Single-Family'!Q57+'Multi-Family'!X57+'Non-Residential - New Const'!Q58)</f>
        <v>0</v>
      </c>
      <c r="R57" s="43">
        <f>SUM('Single-Family'!R57+'Multi-Family'!Z57+'Non-Residential - New Const'!R58)</f>
        <v>0</v>
      </c>
      <c r="S57" s="10">
        <f>SUM('Single-Family'!S57+'Multi-Family'!AA57+'Non-Residential - New Const'!S58)</f>
        <v>3</v>
      </c>
      <c r="T57" s="10">
        <f>SUM('Single-Family'!T57+'Multi-Family'!AC57+'Non-Residential - New Const'!T58)</f>
        <v>389284</v>
      </c>
      <c r="U57" s="21">
        <f t="shared" si="4"/>
        <v>175</v>
      </c>
      <c r="V57" s="22">
        <f t="shared" si="5"/>
        <v>31287885</v>
      </c>
      <c r="W57" s="19">
        <f>U57-Total!U44</f>
        <v>-42</v>
      </c>
      <c r="X57" s="13">
        <f>W57/Total!U44</f>
        <v>-0.19354838709677419</v>
      </c>
      <c r="Y57" s="12">
        <f>V57-Total!V44</f>
        <v>-79300733</v>
      </c>
      <c r="Z57" s="13">
        <f>Y57/Total!V44</f>
        <v>-0.71707861472687906</v>
      </c>
      <c r="AA57" s="12">
        <f t="shared" ref="AA57:AA67" si="7">AA56+Y57</f>
        <v>-47211606</v>
      </c>
      <c r="AC57" s="3"/>
      <c r="AD57" s="3"/>
      <c r="AE57" s="2"/>
      <c r="AF57" s="6"/>
      <c r="AG57" s="6"/>
      <c r="AH57" s="6"/>
      <c r="AI57" s="6"/>
      <c r="AJ57" s="6"/>
      <c r="AK57" s="6"/>
      <c r="AL57" s="6"/>
      <c r="AM57" s="6"/>
      <c r="AN57" s="6"/>
      <c r="AO57" s="6"/>
      <c r="AP57" s="6"/>
      <c r="AQ57" s="6"/>
    </row>
    <row r="58" spans="1:43" s="26" customFormat="1" x14ac:dyDescent="0.2">
      <c r="A58" s="26" t="s">
        <v>19</v>
      </c>
      <c r="B58" s="9">
        <v>2008</v>
      </c>
      <c r="C58" s="45">
        <f>SUM('Single-Family'!C58+'Multi-Family'!C58+'Non-Residential - New Const'!C59)</f>
        <v>6</v>
      </c>
      <c r="D58" s="43">
        <f>SUM('Single-Family'!D58+'Multi-Family'!E58+'Non-Residential - New Const'!D59)</f>
        <v>660139</v>
      </c>
      <c r="E58" s="107"/>
      <c r="F58" s="108"/>
      <c r="G58" s="45">
        <f>SUM('Single-Family'!G58+'Multi-Family'!I58+'Non-Residential - New Const'!G59)</f>
        <v>115</v>
      </c>
      <c r="H58" s="43">
        <f>SUM('Single-Family'!H58+'Multi-Family'!K58+'Non-Residential - New Const'!H59)</f>
        <v>48391514</v>
      </c>
      <c r="I58" s="45">
        <f>SUM('Single-Family'!I58+'Multi-Family'!L58+'Non-Residential - New Const'!I59)</f>
        <v>91</v>
      </c>
      <c r="J58" s="43">
        <f>SUM('Single-Family'!J58+'Multi-Family'!N58+'Non-Residential - New Const'!J59)</f>
        <v>29005010</v>
      </c>
      <c r="K58" s="45">
        <f>SUM('Single-Family'!K58+'Multi-Family'!O58+'Non-Residential - New Const'!K59)</f>
        <v>0</v>
      </c>
      <c r="L58" s="43">
        <f>SUM('Single-Family'!L58+'Multi-Family'!Q58+'Non-Residential - New Const'!L59)</f>
        <v>0</v>
      </c>
      <c r="M58" s="45">
        <f>SUM('Single-Family'!M58+'Multi-Family'!R58+'Non-Residential - New Const'!M59)</f>
        <v>6</v>
      </c>
      <c r="N58" s="43">
        <f>SUM('Single-Family'!N58+'Multi-Family'!T58+'Non-Residential - New Const'!N59)</f>
        <v>882008</v>
      </c>
      <c r="O58" s="45">
        <f>SUM('Single-Family'!O58+'Multi-Family'!U58+'Non-Residential - New Const'!O59)</f>
        <v>0</v>
      </c>
      <c r="P58" s="43">
        <f>SUM('Single-Family'!P58+'Multi-Family'!W58+'Non-Residential - New Const'!P59)</f>
        <v>0</v>
      </c>
      <c r="Q58" s="45">
        <f>SUM('Single-Family'!Q58+'Multi-Family'!X58+'Non-Residential - New Const'!Q59)</f>
        <v>0</v>
      </c>
      <c r="R58" s="43">
        <f>SUM('Single-Family'!R58+'Multi-Family'!Z58+'Non-Residential - New Const'!R59)</f>
        <v>0</v>
      </c>
      <c r="S58" s="10">
        <f>SUM('Single-Family'!S58+'Multi-Family'!AA58+'Non-Residential - New Const'!S59)</f>
        <v>18</v>
      </c>
      <c r="T58" s="10">
        <f>SUM('Single-Family'!T58+'Multi-Family'!AC58+'Non-Residential - New Const'!T59)</f>
        <v>3541671</v>
      </c>
      <c r="U58" s="21">
        <f t="shared" si="4"/>
        <v>236</v>
      </c>
      <c r="V58" s="22">
        <f t="shared" si="5"/>
        <v>82480342</v>
      </c>
      <c r="W58" s="19">
        <f>U58-Total!U45</f>
        <v>-108</v>
      </c>
      <c r="X58" s="13">
        <f>W58/Total!U45</f>
        <v>-0.31395348837209303</v>
      </c>
      <c r="Y58" s="12">
        <f>V58-Total!V45</f>
        <v>19368801</v>
      </c>
      <c r="Z58" s="13">
        <f>Y58/Total!V45</f>
        <v>0.30689792537311045</v>
      </c>
      <c r="AA58" s="12">
        <f t="shared" si="7"/>
        <v>-27842805</v>
      </c>
      <c r="AC58" s="3"/>
      <c r="AD58" s="3"/>
      <c r="AE58" s="2"/>
      <c r="AF58" s="126"/>
      <c r="AG58" s="126"/>
      <c r="AH58" s="126"/>
      <c r="AI58" s="126"/>
      <c r="AJ58" s="126"/>
      <c r="AK58" s="126"/>
      <c r="AL58" s="126"/>
      <c r="AM58" s="126"/>
      <c r="AN58" s="126"/>
      <c r="AO58" s="126"/>
      <c r="AP58" s="126"/>
      <c r="AQ58" s="126"/>
    </row>
    <row r="59" spans="1:43" s="26" customFormat="1" x14ac:dyDescent="0.2">
      <c r="A59" s="26" t="s">
        <v>20</v>
      </c>
      <c r="B59" s="9">
        <v>2008</v>
      </c>
      <c r="C59" s="45">
        <f>SUM('Single-Family'!C59+'Multi-Family'!C59+'Non-Residential - New Const'!C60)</f>
        <v>6</v>
      </c>
      <c r="D59" s="43">
        <f>SUM('Single-Family'!D59+'Multi-Family'!E59+'Non-Residential - New Const'!D60)</f>
        <v>621019</v>
      </c>
      <c r="E59" s="107"/>
      <c r="F59" s="108"/>
      <c r="G59" s="45">
        <f>SUM('Single-Family'!G59+'Multi-Family'!I59+'Non-Residential - New Const'!G60)</f>
        <v>152</v>
      </c>
      <c r="H59" s="43">
        <f>SUM('Single-Family'!H59+'Multi-Family'!K59+'Non-Residential - New Const'!H60)</f>
        <v>30268580</v>
      </c>
      <c r="I59" s="45">
        <f>SUM('Single-Family'!I59+'Multi-Family'!L59+'Non-Residential - New Const'!I60)</f>
        <v>121</v>
      </c>
      <c r="J59" s="43">
        <f>SUM('Single-Family'!J59+'Multi-Family'!N59+'Non-Residential - New Const'!J60)</f>
        <v>29653560</v>
      </c>
      <c r="K59" s="45">
        <f>SUM('Single-Family'!K59+'Multi-Family'!O59+'Non-Residential - New Const'!K60)</f>
        <v>3</v>
      </c>
      <c r="L59" s="43">
        <f>SUM('Single-Family'!L59+'Multi-Family'!Q59+'Non-Residential - New Const'!L60)</f>
        <v>444000</v>
      </c>
      <c r="M59" s="45">
        <f>SUM('Single-Family'!M59+'Multi-Family'!R59+'Non-Residential - New Const'!M60)</f>
        <v>13</v>
      </c>
      <c r="N59" s="43">
        <f>SUM('Single-Family'!N59+'Multi-Family'!T59+'Non-Residential - New Const'!N60)</f>
        <v>1427288</v>
      </c>
      <c r="O59" s="45">
        <f>SUM('Single-Family'!O59+'Multi-Family'!U59+'Non-Residential - New Const'!O60)</f>
        <v>0</v>
      </c>
      <c r="P59" s="43">
        <f>SUM('Single-Family'!P59+'Multi-Family'!W59+'Non-Residential - New Const'!P60)</f>
        <v>0</v>
      </c>
      <c r="Q59" s="45">
        <f>SUM('Single-Family'!Q59+'Multi-Family'!X59+'Non-Residential - New Const'!Q60)</f>
        <v>0</v>
      </c>
      <c r="R59" s="43">
        <f>SUM('Single-Family'!R59+'Multi-Family'!Z59+'Non-Residential - New Const'!R60)</f>
        <v>0</v>
      </c>
      <c r="S59" s="10">
        <f>SUM('Single-Family'!S59+'Multi-Family'!AA59+'Non-Residential - New Const'!S60)</f>
        <v>15</v>
      </c>
      <c r="T59" s="10">
        <f>SUM('Single-Family'!T59+'Multi-Family'!AC59+'Non-Residential - New Const'!T60)</f>
        <v>16049953</v>
      </c>
      <c r="U59" s="21">
        <f t="shared" si="4"/>
        <v>310</v>
      </c>
      <c r="V59" s="22">
        <f t="shared" si="5"/>
        <v>78464400</v>
      </c>
      <c r="W59" s="19">
        <f>U59-Total!U46</f>
        <v>-142</v>
      </c>
      <c r="X59" s="13">
        <f>W59/Total!U46</f>
        <v>-0.31415929203539822</v>
      </c>
      <c r="Y59" s="12">
        <f>V59-Total!V46</f>
        <v>-21997151</v>
      </c>
      <c r="Z59" s="13">
        <f>Y59/Total!V46</f>
        <v>-0.21896089380503392</v>
      </c>
      <c r="AA59" s="12">
        <f t="shared" si="7"/>
        <v>-49839956</v>
      </c>
      <c r="AC59" s="3"/>
      <c r="AD59" s="3"/>
      <c r="AE59" s="2"/>
    </row>
    <row r="60" spans="1:43" s="26" customFormat="1" x14ac:dyDescent="0.2">
      <c r="A60" s="26" t="s">
        <v>21</v>
      </c>
      <c r="B60" s="9">
        <v>2008</v>
      </c>
      <c r="C60" s="45">
        <f>SUM('Single-Family'!C60+'Multi-Family'!C60+'Non-Residential - New Const'!C61)</f>
        <v>8</v>
      </c>
      <c r="D60" s="43">
        <f>SUM('Single-Family'!D60+'Multi-Family'!E60+'Non-Residential - New Const'!D61)</f>
        <v>991656</v>
      </c>
      <c r="E60" s="107"/>
      <c r="F60" s="108"/>
      <c r="G60" s="45">
        <f>SUM('Single-Family'!G60+'Multi-Family'!I60+'Non-Residential - New Const'!G61)</f>
        <v>195</v>
      </c>
      <c r="H60" s="43">
        <f>SUM('Single-Family'!H60+'Multi-Family'!K60+'Non-Residential - New Const'!H61)</f>
        <v>29385837</v>
      </c>
      <c r="I60" s="45">
        <f>SUM('Single-Family'!I60+'Multi-Family'!L60+'Non-Residential - New Const'!I61)</f>
        <v>127</v>
      </c>
      <c r="J60" s="43">
        <f>SUM('Single-Family'!J60+'Multi-Family'!N60+'Non-Residential - New Const'!J61)</f>
        <v>63481023</v>
      </c>
      <c r="K60" s="45">
        <f>SUM('Single-Family'!K60+'Multi-Family'!O60+'Non-Residential - New Const'!K61)</f>
        <v>2</v>
      </c>
      <c r="L60" s="43">
        <f>SUM('Single-Family'!L60+'Multi-Family'!Q60+'Non-Residential - New Const'!L61)</f>
        <v>293800</v>
      </c>
      <c r="M60" s="45">
        <f>SUM('Single-Family'!M60+'Multi-Family'!R60+'Non-Residential - New Const'!M61)</f>
        <v>9</v>
      </c>
      <c r="N60" s="43">
        <f>SUM('Single-Family'!N60+'Multi-Family'!T60+'Non-Residential - New Const'!N61)</f>
        <v>2039220</v>
      </c>
      <c r="O60" s="45">
        <f>SUM('Single-Family'!O60+'Multi-Family'!U60+'Non-Residential - New Const'!O61)</f>
        <v>0</v>
      </c>
      <c r="P60" s="43">
        <f>SUM('Single-Family'!P60+'Multi-Family'!W60+'Non-Residential - New Const'!P61)</f>
        <v>0</v>
      </c>
      <c r="Q60" s="45">
        <f>SUM('Single-Family'!Q60+'Multi-Family'!X60+'Non-Residential - New Const'!Q61)</f>
        <v>0</v>
      </c>
      <c r="R60" s="43">
        <f>SUM('Single-Family'!R60+'Multi-Family'!Z60+'Non-Residential - New Const'!R61)</f>
        <v>0</v>
      </c>
      <c r="S60" s="10">
        <f>SUM('Single-Family'!S60+'Multi-Family'!AA60+'Non-Residential - New Const'!S61)</f>
        <v>35</v>
      </c>
      <c r="T60" s="10">
        <f>SUM('Single-Family'!T60+'Multi-Family'!AC60+'Non-Residential - New Const'!T61)</f>
        <v>4339535</v>
      </c>
      <c r="U60" s="21">
        <f t="shared" si="4"/>
        <v>376</v>
      </c>
      <c r="V60" s="22">
        <f t="shared" si="5"/>
        <v>100531071</v>
      </c>
      <c r="W60" s="19">
        <f>U60-Total!U47</f>
        <v>-115</v>
      </c>
      <c r="X60" s="13">
        <f>W60/Total!U47</f>
        <v>-0.23421588594704684</v>
      </c>
      <c r="Y60" s="12">
        <f>V60-Total!V47</f>
        <v>2821598</v>
      </c>
      <c r="Z60" s="13">
        <f>Y60/Total!V47</f>
        <v>2.8877425221605687E-2</v>
      </c>
      <c r="AA60" s="12">
        <f t="shared" si="7"/>
        <v>-47018358</v>
      </c>
      <c r="AC60" s="3"/>
      <c r="AD60" s="3"/>
      <c r="AE60" s="2"/>
    </row>
    <row r="61" spans="1:43" s="26" customFormat="1" x14ac:dyDescent="0.2">
      <c r="A61" s="26" t="s">
        <v>22</v>
      </c>
      <c r="B61" s="9">
        <v>2008</v>
      </c>
      <c r="C61" s="45">
        <f>SUM('Single-Family'!C61+'Multi-Family'!C61+'Non-Residential - New Const'!C62)</f>
        <v>6</v>
      </c>
      <c r="D61" s="43">
        <f>SUM('Single-Family'!D61+'Multi-Family'!E61+'Non-Residential - New Const'!D62)</f>
        <v>780579</v>
      </c>
      <c r="E61" s="107"/>
      <c r="F61" s="108"/>
      <c r="G61" s="45">
        <f>SUM('Single-Family'!G61+'Multi-Family'!I61+'Non-Residential - New Const'!G62)</f>
        <v>221</v>
      </c>
      <c r="H61" s="43">
        <f>SUM('Single-Family'!H61+'Multi-Family'!K61+'Non-Residential - New Const'!H62)</f>
        <v>32555075</v>
      </c>
      <c r="I61" s="45">
        <f>SUM('Single-Family'!I61+'Multi-Family'!L61+'Non-Residential - New Const'!I62)</f>
        <v>123</v>
      </c>
      <c r="J61" s="43">
        <f>SUM('Single-Family'!J61+'Multi-Family'!N61+'Non-Residential - New Const'!J62)</f>
        <v>25246318</v>
      </c>
      <c r="K61" s="45">
        <f>SUM('Single-Family'!K61+'Multi-Family'!O61+'Non-Residential - New Const'!K62)</f>
        <v>0</v>
      </c>
      <c r="L61" s="43">
        <f>SUM('Single-Family'!L61+'Multi-Family'!Q61+'Non-Residential - New Const'!L62)</f>
        <v>0</v>
      </c>
      <c r="M61" s="45">
        <f>SUM('Single-Family'!M61+'Multi-Family'!R61+'Non-Residential - New Const'!M62)</f>
        <v>8</v>
      </c>
      <c r="N61" s="43">
        <f>SUM('Single-Family'!N61+'Multi-Family'!T61+'Non-Residential - New Const'!N62)</f>
        <v>1516079</v>
      </c>
      <c r="O61" s="45">
        <f>SUM('Single-Family'!O61+'Multi-Family'!U61+'Non-Residential - New Const'!O62)</f>
        <v>0</v>
      </c>
      <c r="P61" s="43">
        <f>SUM('Single-Family'!P61+'Multi-Family'!W61+'Non-Residential - New Const'!P62)</f>
        <v>0</v>
      </c>
      <c r="Q61" s="45">
        <f>SUM('Single-Family'!Q61+'Multi-Family'!X61+'Non-Residential - New Const'!Q62)</f>
        <v>0</v>
      </c>
      <c r="R61" s="43">
        <f>SUM('Single-Family'!R61+'Multi-Family'!Z61+'Non-Residential - New Const'!R62)</f>
        <v>0</v>
      </c>
      <c r="S61" s="10">
        <f>SUM('Single-Family'!S61+'Multi-Family'!AA61+'Non-Residential - New Const'!S62)</f>
        <v>14</v>
      </c>
      <c r="T61" s="10">
        <f>SUM('Single-Family'!T61+'Multi-Family'!AC61+'Non-Residential - New Const'!T62)</f>
        <v>1491110</v>
      </c>
      <c r="U61" s="21">
        <f t="shared" si="4"/>
        <v>372</v>
      </c>
      <c r="V61" s="22">
        <f t="shared" si="5"/>
        <v>61589161</v>
      </c>
      <c r="W61" s="19">
        <f>U61-Total!U48</f>
        <v>30</v>
      </c>
      <c r="X61" s="13">
        <f>W61/Total!U48</f>
        <v>8.771929824561403E-2</v>
      </c>
      <c r="Y61" s="12">
        <f>V61-Total!V48</f>
        <v>-3914495</v>
      </c>
      <c r="Z61" s="13">
        <f>Y61/Total!V48</f>
        <v>-5.9759946834112586E-2</v>
      </c>
      <c r="AA61" s="12">
        <f t="shared" si="7"/>
        <v>-50932853</v>
      </c>
      <c r="AC61" s="3"/>
      <c r="AD61" s="3"/>
      <c r="AE61" s="2"/>
      <c r="AF61" s="2"/>
      <c r="AG61" s="2"/>
      <c r="AH61" s="2"/>
      <c r="AI61" s="2"/>
      <c r="AJ61" s="2"/>
      <c r="AK61" s="2"/>
      <c r="AL61" s="2"/>
      <c r="AM61" s="2"/>
      <c r="AN61" s="2"/>
      <c r="AO61" s="2"/>
      <c r="AP61" s="2"/>
      <c r="AQ61" s="2"/>
    </row>
    <row r="62" spans="1:43" s="26" customFormat="1" x14ac:dyDescent="0.2">
      <c r="A62" s="26" t="s">
        <v>23</v>
      </c>
      <c r="B62" s="9">
        <v>2008</v>
      </c>
      <c r="C62" s="45">
        <f>SUM('Single-Family'!C62+'Multi-Family'!C62+'Non-Residential - New Const'!C63)</f>
        <v>9</v>
      </c>
      <c r="D62" s="43">
        <f>SUM('Single-Family'!D62+'Multi-Family'!E62+'Non-Residential - New Const'!D63)</f>
        <v>980399</v>
      </c>
      <c r="E62" s="107"/>
      <c r="F62" s="108"/>
      <c r="G62" s="45">
        <f>SUM('Single-Family'!G62+'Multi-Family'!I62+'Non-Residential - New Const'!G63)</f>
        <v>214</v>
      </c>
      <c r="H62" s="43">
        <f>SUM('Single-Family'!H62+'Multi-Family'!K62+'Non-Residential - New Const'!H63)</f>
        <v>33890340</v>
      </c>
      <c r="I62" s="45">
        <f>SUM('Single-Family'!I62+'Multi-Family'!L62+'Non-Residential - New Const'!I63)</f>
        <v>147</v>
      </c>
      <c r="J62" s="43">
        <f>SUM('Single-Family'!J62+'Multi-Family'!N62+'Non-Residential - New Const'!J63)</f>
        <v>44195479</v>
      </c>
      <c r="K62" s="45">
        <f>SUM('Single-Family'!K62+'Multi-Family'!O62+'Non-Residential - New Const'!K63)</f>
        <v>1</v>
      </c>
      <c r="L62" s="43">
        <f>SUM('Single-Family'!L62+'Multi-Family'!Q62+'Non-Residential - New Const'!L63)</f>
        <v>350000</v>
      </c>
      <c r="M62" s="45">
        <f>SUM('Single-Family'!M62+'Multi-Family'!R62+'Non-Residential - New Const'!M63)</f>
        <v>8</v>
      </c>
      <c r="N62" s="43">
        <f>SUM('Single-Family'!N62+'Multi-Family'!T62+'Non-Residential - New Const'!N63)</f>
        <v>1586418</v>
      </c>
      <c r="O62" s="45">
        <f>SUM('Single-Family'!O62+'Multi-Family'!U62+'Non-Residential - New Const'!O63)</f>
        <v>0</v>
      </c>
      <c r="P62" s="43">
        <f>SUM('Single-Family'!P62+'Multi-Family'!W62+'Non-Residential - New Const'!P63)</f>
        <v>0</v>
      </c>
      <c r="Q62" s="45">
        <f>SUM('Single-Family'!Q62+'Multi-Family'!X62+'Non-Residential - New Const'!Q63)</f>
        <v>0</v>
      </c>
      <c r="R62" s="43">
        <f>SUM('Single-Family'!R62+'Multi-Family'!Z62+'Non-Residential - New Const'!R63)</f>
        <v>0</v>
      </c>
      <c r="S62" s="10">
        <f>SUM('Single-Family'!S62+'Multi-Family'!AA62+'Non-Residential - New Const'!S63)</f>
        <v>9</v>
      </c>
      <c r="T62" s="10">
        <f>SUM('Single-Family'!T62+'Multi-Family'!AC62+'Non-Residential - New Const'!T63)</f>
        <v>4852702</v>
      </c>
      <c r="U62" s="21">
        <f t="shared" si="4"/>
        <v>388</v>
      </c>
      <c r="V62" s="22">
        <f t="shared" si="5"/>
        <v>85855338</v>
      </c>
      <c r="W62" s="19">
        <f>U62-Total!U49</f>
        <v>-51</v>
      </c>
      <c r="X62" s="13">
        <f>W62/Total!U49</f>
        <v>-0.11617312072892938</v>
      </c>
      <c r="Y62" s="12">
        <f>V62-Total!V49</f>
        <v>14605120</v>
      </c>
      <c r="Z62" s="13">
        <f>Y62/Total!V49</f>
        <v>0.20498351317325092</v>
      </c>
      <c r="AA62" s="12">
        <f t="shared" si="7"/>
        <v>-36327733</v>
      </c>
      <c r="AC62" s="3"/>
      <c r="AD62" s="3"/>
      <c r="AE62" s="2"/>
      <c r="AF62" s="2"/>
      <c r="AG62" s="2"/>
      <c r="AH62" s="2"/>
      <c r="AI62" s="2"/>
      <c r="AJ62" s="2"/>
      <c r="AK62" s="2"/>
      <c r="AL62" s="2"/>
      <c r="AM62" s="2"/>
      <c r="AN62" s="2"/>
      <c r="AO62" s="2"/>
      <c r="AP62" s="2"/>
      <c r="AQ62" s="2"/>
    </row>
    <row r="63" spans="1:43" s="26" customFormat="1" x14ac:dyDescent="0.2">
      <c r="A63" s="26" t="s">
        <v>24</v>
      </c>
      <c r="B63" s="9">
        <v>2008</v>
      </c>
      <c r="C63" s="45">
        <f>SUM('Single-Family'!C63+'Multi-Family'!C63+'Non-Residential - New Const'!C64)</f>
        <v>7</v>
      </c>
      <c r="D63" s="43">
        <f>SUM('Single-Family'!D63+'Multi-Family'!E63+'Non-Residential - New Const'!D64)</f>
        <v>919903</v>
      </c>
      <c r="E63" s="107"/>
      <c r="F63" s="108"/>
      <c r="G63" s="45">
        <f>SUM('Single-Family'!G63+'Multi-Family'!I63+'Non-Residential - New Const'!G64)</f>
        <v>169</v>
      </c>
      <c r="H63" s="43">
        <f>SUM('Single-Family'!H63+'Multi-Family'!K63+'Non-Residential - New Const'!H64)</f>
        <v>35973523</v>
      </c>
      <c r="I63" s="45">
        <f>SUM('Single-Family'!I63+'Multi-Family'!L63+'Non-Residential - New Const'!I64)</f>
        <v>110</v>
      </c>
      <c r="J63" s="43">
        <f>SUM('Single-Family'!J63+'Multi-Family'!N63+'Non-Residential - New Const'!J64)</f>
        <v>31091241</v>
      </c>
      <c r="K63" s="45">
        <f>SUM('Single-Family'!K63+'Multi-Family'!O63+'Non-Residential - New Const'!K64)</f>
        <v>1</v>
      </c>
      <c r="L63" s="43">
        <f>SUM('Single-Family'!L63+'Multi-Family'!Q63+'Non-Residential - New Const'!L64)</f>
        <v>250000</v>
      </c>
      <c r="M63" s="45">
        <f>SUM('Single-Family'!M63+'Multi-Family'!R63+'Non-Residential - New Const'!M64)</f>
        <v>7</v>
      </c>
      <c r="N63" s="43">
        <f>SUM('Single-Family'!N63+'Multi-Family'!T63+'Non-Residential - New Const'!N64)</f>
        <v>1538304</v>
      </c>
      <c r="O63" s="45">
        <f>SUM('Single-Family'!O63+'Multi-Family'!U63+'Non-Residential - New Const'!O64)</f>
        <v>0</v>
      </c>
      <c r="P63" s="43">
        <f>SUM('Single-Family'!P63+'Multi-Family'!W63+'Non-Residential - New Const'!P64)</f>
        <v>0</v>
      </c>
      <c r="Q63" s="45">
        <f>SUM('Single-Family'!Q63+'Multi-Family'!X63+'Non-Residential - New Const'!Q64)</f>
        <v>0</v>
      </c>
      <c r="R63" s="43">
        <f>SUM('Single-Family'!R63+'Multi-Family'!Z63+'Non-Residential - New Const'!R64)</f>
        <v>0</v>
      </c>
      <c r="S63" s="10">
        <f>SUM('Single-Family'!S63+'Multi-Family'!AA63+'Non-Residential - New Const'!S64)</f>
        <v>13</v>
      </c>
      <c r="T63" s="10">
        <f>SUM('Single-Family'!T63+'Multi-Family'!AC63+'Non-Residential - New Const'!T64)</f>
        <v>2115139</v>
      </c>
      <c r="U63" s="21">
        <f t="shared" si="4"/>
        <v>307</v>
      </c>
      <c r="V63" s="22">
        <f t="shared" si="5"/>
        <v>71888110</v>
      </c>
      <c r="W63" s="19">
        <f>U63-Total!U50</f>
        <v>-133</v>
      </c>
      <c r="X63" s="13">
        <f>W63/Total!U50</f>
        <v>-0.30227272727272725</v>
      </c>
      <c r="Y63" s="12">
        <f>V63-Total!V50</f>
        <v>-10952428</v>
      </c>
      <c r="Z63" s="13">
        <f>Y63/Total!V50</f>
        <v>-0.13221097139663676</v>
      </c>
      <c r="AA63" s="12">
        <f t="shared" si="7"/>
        <v>-47280161</v>
      </c>
      <c r="AC63" s="3"/>
      <c r="AD63" s="3"/>
      <c r="AE63" s="2"/>
      <c r="AF63" s="2"/>
      <c r="AG63" s="2"/>
      <c r="AH63" s="2"/>
      <c r="AI63" s="2"/>
      <c r="AJ63" s="2"/>
      <c r="AK63" s="2"/>
      <c r="AL63" s="2"/>
      <c r="AM63" s="2"/>
      <c r="AN63" s="2"/>
      <c r="AO63" s="2"/>
      <c r="AP63" s="2"/>
      <c r="AQ63" s="2"/>
    </row>
    <row r="64" spans="1:43" s="26" customFormat="1" x14ac:dyDescent="0.2">
      <c r="A64" s="26" t="s">
        <v>25</v>
      </c>
      <c r="B64" s="9">
        <v>2008</v>
      </c>
      <c r="C64" s="45">
        <f>SUM('Single-Family'!C64+'Multi-Family'!C64+'Non-Residential - New Const'!C65)</f>
        <v>5</v>
      </c>
      <c r="D64" s="43">
        <f>SUM('Single-Family'!D64+'Multi-Family'!E64+'Non-Residential - New Const'!D65)</f>
        <v>457399</v>
      </c>
      <c r="E64" s="107"/>
      <c r="F64" s="108"/>
      <c r="G64" s="45">
        <f>SUM('Single-Family'!G64+'Multi-Family'!I64+'Non-Residential - New Const'!G65)</f>
        <v>184</v>
      </c>
      <c r="H64" s="43">
        <f>SUM('Single-Family'!H64+'Multi-Family'!K64+'Non-Residential - New Const'!H65)</f>
        <v>81823492</v>
      </c>
      <c r="I64" s="45">
        <f>SUM('Single-Family'!I64+'Multi-Family'!L64+'Non-Residential - New Const'!I65)</f>
        <v>133</v>
      </c>
      <c r="J64" s="43">
        <f>SUM('Single-Family'!J64+'Multi-Family'!N64+'Non-Residential - New Const'!J65)</f>
        <v>40004973</v>
      </c>
      <c r="K64" s="45">
        <f>SUM('Single-Family'!K64+'Multi-Family'!O64+'Non-Residential - New Const'!K65)</f>
        <v>1</v>
      </c>
      <c r="L64" s="43">
        <f>SUM('Single-Family'!L64+'Multi-Family'!Q64+'Non-Residential - New Const'!L65)</f>
        <v>150000</v>
      </c>
      <c r="M64" s="45">
        <f>SUM('Single-Family'!M64+'Multi-Family'!R64+'Non-Residential - New Const'!M65)</f>
        <v>7</v>
      </c>
      <c r="N64" s="43">
        <f>SUM('Single-Family'!N64+'Multi-Family'!T64+'Non-Residential - New Const'!N65)</f>
        <v>1233166</v>
      </c>
      <c r="O64" s="45">
        <f>SUM('Single-Family'!O64+'Multi-Family'!U64+'Non-Residential - New Const'!O65)</f>
        <v>0</v>
      </c>
      <c r="P64" s="43">
        <f>SUM('Single-Family'!P64+'Multi-Family'!W64+'Non-Residential - New Const'!P65)</f>
        <v>0</v>
      </c>
      <c r="Q64" s="45">
        <f>SUM('Single-Family'!Q64+'Multi-Family'!X64+'Non-Residential - New Const'!Q65)</f>
        <v>0</v>
      </c>
      <c r="R64" s="43">
        <f>SUM('Single-Family'!R64+'Multi-Family'!Z64+'Non-Residential - New Const'!R65)</f>
        <v>0</v>
      </c>
      <c r="S64" s="10">
        <f>SUM('Single-Family'!S64+'Multi-Family'!AA64+'Non-Residential - New Const'!S65)</f>
        <v>15</v>
      </c>
      <c r="T64" s="10">
        <f>SUM('Single-Family'!T64+'Multi-Family'!AC64+'Non-Residential - New Const'!T65)</f>
        <v>4714335</v>
      </c>
      <c r="U64" s="21">
        <f t="shared" si="4"/>
        <v>345</v>
      </c>
      <c r="V64" s="22">
        <f t="shared" si="5"/>
        <v>128383365</v>
      </c>
      <c r="W64" s="19">
        <f>U64-Total!U51</f>
        <v>28</v>
      </c>
      <c r="X64" s="13">
        <f>W64/Total!U51</f>
        <v>8.8328075709779186E-2</v>
      </c>
      <c r="Y64" s="12">
        <f>V64-Total!V51</f>
        <v>75685278</v>
      </c>
      <c r="Z64" s="13">
        <f>Y64/Total!V51</f>
        <v>1.4362054167165499</v>
      </c>
      <c r="AA64" s="12">
        <f t="shared" si="7"/>
        <v>28405117</v>
      </c>
      <c r="AC64" s="3"/>
      <c r="AD64" s="3"/>
      <c r="AE64" s="2"/>
      <c r="AF64" s="2"/>
      <c r="AG64" s="2"/>
      <c r="AH64" s="2"/>
      <c r="AI64" s="2"/>
      <c r="AJ64" s="2"/>
      <c r="AK64" s="2"/>
      <c r="AL64" s="2"/>
      <c r="AM64" s="2"/>
      <c r="AN64" s="2"/>
      <c r="AO64" s="2"/>
      <c r="AP64" s="2"/>
      <c r="AQ64" s="2"/>
    </row>
    <row r="65" spans="1:43" s="26" customFormat="1" x14ac:dyDescent="0.2">
      <c r="A65" s="26" t="s">
        <v>26</v>
      </c>
      <c r="B65" s="9">
        <v>2008</v>
      </c>
      <c r="C65" s="45">
        <f>SUM('Single-Family'!C65+'Multi-Family'!C65+'Non-Residential - New Const'!C66)</f>
        <v>4</v>
      </c>
      <c r="D65" s="43">
        <f>SUM('Single-Family'!D65+'Multi-Family'!E65+'Non-Residential - New Const'!D66)</f>
        <v>544278</v>
      </c>
      <c r="E65" s="107"/>
      <c r="F65" s="108"/>
      <c r="G65" s="45">
        <f>SUM('Single-Family'!G65+'Multi-Family'!I65+'Non-Residential - New Const'!G66)</f>
        <v>147</v>
      </c>
      <c r="H65" s="43">
        <f>SUM('Single-Family'!H65+'Multi-Family'!K65+'Non-Residential - New Const'!H66)</f>
        <v>26986038</v>
      </c>
      <c r="I65" s="45">
        <f>SUM('Single-Family'!I65+'Multi-Family'!L65+'Non-Residential - New Const'!I66)</f>
        <v>108</v>
      </c>
      <c r="J65" s="43">
        <f>SUM('Single-Family'!J65+'Multi-Family'!N65+'Non-Residential - New Const'!J66)</f>
        <v>101830506</v>
      </c>
      <c r="K65" s="45">
        <f>SUM('Single-Family'!K65+'Multi-Family'!O65+'Non-Residential - New Const'!K66)</f>
        <v>0</v>
      </c>
      <c r="L65" s="43">
        <f>SUM('Single-Family'!L65+'Multi-Family'!Q65+'Non-Residential - New Const'!L66)</f>
        <v>0</v>
      </c>
      <c r="M65" s="45">
        <f>SUM('Single-Family'!M65+'Multi-Family'!R65+'Non-Residential - New Const'!M66)</f>
        <v>4</v>
      </c>
      <c r="N65" s="43">
        <f>SUM('Single-Family'!N65+'Multi-Family'!T65+'Non-Residential - New Const'!N66)</f>
        <v>1141540</v>
      </c>
      <c r="O65" s="45">
        <f>SUM('Single-Family'!O65+'Multi-Family'!U65+'Non-Residential - New Const'!O66)</f>
        <v>0</v>
      </c>
      <c r="P65" s="43">
        <f>SUM('Single-Family'!P65+'Multi-Family'!W65+'Non-Residential - New Const'!P66)</f>
        <v>0</v>
      </c>
      <c r="Q65" s="45">
        <f>SUM('Single-Family'!Q65+'Multi-Family'!X65+'Non-Residential - New Const'!Q66)</f>
        <v>0</v>
      </c>
      <c r="R65" s="43">
        <f>SUM('Single-Family'!R65+'Multi-Family'!Z65+'Non-Residential - New Const'!R66)</f>
        <v>0</v>
      </c>
      <c r="S65" s="10">
        <f>SUM('Single-Family'!S65+'Multi-Family'!AA65+'Non-Residential - New Const'!S66)</f>
        <v>13</v>
      </c>
      <c r="T65" s="10">
        <f>SUM('Single-Family'!T65+'Multi-Family'!AC65+'Non-Residential - New Const'!T66)</f>
        <v>3740184</v>
      </c>
      <c r="U65" s="21">
        <f t="shared" si="4"/>
        <v>276</v>
      </c>
      <c r="V65" s="22">
        <f t="shared" si="5"/>
        <v>134242546</v>
      </c>
      <c r="W65" s="19">
        <f>U65-Total!U52</f>
        <v>-44</v>
      </c>
      <c r="X65" s="13">
        <f>W65/Total!U52</f>
        <v>-0.13750000000000001</v>
      </c>
      <c r="Y65" s="12">
        <f>V65-Total!V52</f>
        <v>-50738467</v>
      </c>
      <c r="Z65" s="13">
        <f>Y65/Total!V52</f>
        <v>-0.27429013484751541</v>
      </c>
      <c r="AA65" s="12">
        <f t="shared" si="7"/>
        <v>-22333350</v>
      </c>
      <c r="AC65" s="3"/>
      <c r="AD65" s="3"/>
      <c r="AE65" s="2"/>
      <c r="AF65" s="2"/>
      <c r="AG65" s="2"/>
      <c r="AH65" s="2"/>
      <c r="AI65" s="2"/>
      <c r="AJ65" s="2"/>
      <c r="AK65" s="2"/>
      <c r="AL65" s="2"/>
      <c r="AM65" s="2"/>
      <c r="AN65" s="2"/>
      <c r="AO65" s="2"/>
      <c r="AP65" s="2"/>
      <c r="AQ65" s="2"/>
    </row>
    <row r="66" spans="1:43" s="26" customFormat="1" x14ac:dyDescent="0.2">
      <c r="A66" s="26" t="s">
        <v>27</v>
      </c>
      <c r="B66" s="9">
        <v>2008</v>
      </c>
      <c r="C66" s="45">
        <f>SUM('Single-Family'!C66+'Multi-Family'!C66+'Non-Residential - New Const'!C67)</f>
        <v>1</v>
      </c>
      <c r="D66" s="43">
        <f>SUM('Single-Family'!D66+'Multi-Family'!E66+'Non-Residential - New Const'!D67)</f>
        <v>159840</v>
      </c>
      <c r="E66" s="107"/>
      <c r="F66" s="108"/>
      <c r="G66" s="45">
        <f>SUM('Single-Family'!G66+'Multi-Family'!I66+'Non-Residential - New Const'!G67)</f>
        <v>62</v>
      </c>
      <c r="H66" s="43">
        <f>SUM('Single-Family'!H66+'Multi-Family'!K66+'Non-Residential - New Const'!H67)</f>
        <v>24788324</v>
      </c>
      <c r="I66" s="45">
        <f>SUM('Single-Family'!I66+'Multi-Family'!L66+'Non-Residential - New Const'!I67)</f>
        <v>65</v>
      </c>
      <c r="J66" s="43">
        <f>SUM('Single-Family'!J66+'Multi-Family'!N66+'Non-Residential - New Const'!J67)</f>
        <v>17003122</v>
      </c>
      <c r="K66" s="45">
        <f>SUM('Single-Family'!K66+'Multi-Family'!O66+'Non-Residential - New Const'!K67)</f>
        <v>0</v>
      </c>
      <c r="L66" s="43">
        <f>SUM('Single-Family'!L66+'Multi-Family'!Q66+'Non-Residential - New Const'!L67)</f>
        <v>0</v>
      </c>
      <c r="M66" s="45">
        <f>SUM('Single-Family'!M66+'Multi-Family'!R66+'Non-Residential - New Const'!M67)</f>
        <v>4</v>
      </c>
      <c r="N66" s="43">
        <f>SUM('Single-Family'!N66+'Multi-Family'!T66+'Non-Residential - New Const'!N67)</f>
        <v>652149</v>
      </c>
      <c r="O66" s="45">
        <f>SUM('Single-Family'!O66+'Multi-Family'!U66+'Non-Residential - New Const'!O67)</f>
        <v>0</v>
      </c>
      <c r="P66" s="43">
        <f>SUM('Single-Family'!P66+'Multi-Family'!W66+'Non-Residential - New Const'!P67)</f>
        <v>0</v>
      </c>
      <c r="Q66" s="45">
        <f>SUM('Single-Family'!Q66+'Multi-Family'!X66+'Non-Residential - New Const'!Q67)</f>
        <v>0</v>
      </c>
      <c r="R66" s="43">
        <f>SUM('Single-Family'!R66+'Multi-Family'!Z66+'Non-Residential - New Const'!R67)</f>
        <v>0</v>
      </c>
      <c r="S66" s="10">
        <f>SUM('Single-Family'!S66+'Multi-Family'!AA66+'Non-Residential - New Const'!S67)</f>
        <v>8</v>
      </c>
      <c r="T66" s="10">
        <f>SUM('Single-Family'!T66+'Multi-Family'!AC66+'Non-Residential - New Const'!T67)</f>
        <v>11114099</v>
      </c>
      <c r="U66" s="21">
        <f t="shared" si="4"/>
        <v>140</v>
      </c>
      <c r="V66" s="22">
        <f t="shared" si="5"/>
        <v>53717534</v>
      </c>
      <c r="W66" s="19">
        <f>U66-Total!U53</f>
        <v>-58</v>
      </c>
      <c r="X66" s="13">
        <f>W66/Total!U53</f>
        <v>-0.29292929292929293</v>
      </c>
      <c r="Y66" s="12">
        <f>V66-Total!V53</f>
        <v>-291925062</v>
      </c>
      <c r="Z66" s="13">
        <f>Y66/Total!V53</f>
        <v>-0.844586475678478</v>
      </c>
      <c r="AA66" s="12">
        <f t="shared" si="7"/>
        <v>-314258412</v>
      </c>
      <c r="AC66" s="3"/>
      <c r="AD66" s="3"/>
      <c r="AE66" s="2"/>
      <c r="AF66" s="2"/>
      <c r="AG66" s="2"/>
      <c r="AH66" s="2"/>
      <c r="AI66" s="2"/>
      <c r="AJ66" s="2"/>
      <c r="AK66" s="2"/>
      <c r="AL66" s="2"/>
      <c r="AM66" s="2"/>
      <c r="AN66" s="2"/>
      <c r="AO66" s="2"/>
      <c r="AP66" s="2"/>
      <c r="AQ66" s="2"/>
    </row>
    <row r="67" spans="1:43" s="26" customFormat="1" x14ac:dyDescent="0.2">
      <c r="A67" s="26" t="s">
        <v>28</v>
      </c>
      <c r="B67" s="9">
        <v>2008</v>
      </c>
      <c r="C67" s="45">
        <f>SUM('Single-Family'!C67+'Multi-Family'!C67+'Non-Residential - New Const'!C68)</f>
        <v>3</v>
      </c>
      <c r="D67" s="43">
        <f>SUM('Single-Family'!D67+'Multi-Family'!E67+'Non-Residential - New Const'!D68)</f>
        <v>170000</v>
      </c>
      <c r="E67" s="107"/>
      <c r="F67" s="108"/>
      <c r="G67" s="45">
        <f>SUM('Single-Family'!G67+'Multi-Family'!I67+'Non-Residential - New Const'!G68)</f>
        <v>58</v>
      </c>
      <c r="H67" s="43">
        <f>SUM('Single-Family'!H67+'Multi-Family'!K67+'Non-Residential - New Const'!H68)</f>
        <v>15562061</v>
      </c>
      <c r="I67" s="45">
        <f>SUM('Single-Family'!I67+'Multi-Family'!L67+'Non-Residential - New Const'!I68)</f>
        <v>43</v>
      </c>
      <c r="J67" s="43">
        <f>SUM('Single-Family'!J67+'Multi-Family'!N67+'Non-Residential - New Const'!J68)</f>
        <v>20086536</v>
      </c>
      <c r="K67" s="45">
        <f>SUM('Single-Family'!K67+'Multi-Family'!O67+'Non-Residential - New Const'!K68)</f>
        <v>0</v>
      </c>
      <c r="L67" s="43">
        <f>SUM('Single-Family'!L67+'Multi-Family'!Q67+'Non-Residential - New Const'!L68)</f>
        <v>0</v>
      </c>
      <c r="M67" s="45">
        <f>SUM('Single-Family'!M67+'Multi-Family'!R67+'Non-Residential - New Const'!M68)</f>
        <v>5</v>
      </c>
      <c r="N67" s="43">
        <f>SUM('Single-Family'!N67+'Multi-Family'!T67+'Non-Residential - New Const'!N68)</f>
        <v>684213</v>
      </c>
      <c r="O67" s="45">
        <f>SUM('Single-Family'!O67+'Multi-Family'!U67+'Non-Residential - New Const'!O68)</f>
        <v>0</v>
      </c>
      <c r="P67" s="43">
        <f>SUM('Single-Family'!P67+'Multi-Family'!W67+'Non-Residential - New Const'!P68)</f>
        <v>0</v>
      </c>
      <c r="Q67" s="45">
        <f>SUM('Single-Family'!Q67+'Multi-Family'!X67+'Non-Residential - New Const'!Q68)</f>
        <v>0</v>
      </c>
      <c r="R67" s="43">
        <f>SUM('Single-Family'!R67+'Multi-Family'!Z67+'Non-Residential - New Const'!R68)</f>
        <v>0</v>
      </c>
      <c r="S67" s="10">
        <f>SUM('Single-Family'!S67+'Multi-Family'!AA67+'Non-Residential - New Const'!S68)</f>
        <v>6</v>
      </c>
      <c r="T67" s="10">
        <f>SUM('Single-Family'!T67+'Multi-Family'!AC67+'Non-Residential - New Const'!T68)</f>
        <v>2390557</v>
      </c>
      <c r="U67" s="21">
        <f t="shared" si="4"/>
        <v>115</v>
      </c>
      <c r="V67" s="22">
        <f t="shared" si="5"/>
        <v>38893367</v>
      </c>
      <c r="W67" s="19">
        <f>U67-Total!U54</f>
        <v>-8</v>
      </c>
      <c r="X67" s="13">
        <f>W67/Total!U54</f>
        <v>-6.5040650406504072E-2</v>
      </c>
      <c r="Y67" s="12">
        <f>V67-Total!V54</f>
        <v>-73698446</v>
      </c>
      <c r="Z67" s="13">
        <f>Y67/Total!V54</f>
        <v>-0.65456309865087614</v>
      </c>
      <c r="AA67" s="12">
        <f t="shared" si="7"/>
        <v>-387956858</v>
      </c>
      <c r="AC67" s="3"/>
      <c r="AD67" s="3"/>
      <c r="AE67" s="2"/>
      <c r="AF67" s="2"/>
      <c r="AG67" s="2"/>
      <c r="AH67" s="2"/>
      <c r="AI67" s="2"/>
      <c r="AJ67" s="2"/>
      <c r="AK67" s="2"/>
      <c r="AL67" s="2"/>
      <c r="AM67" s="2"/>
      <c r="AN67" s="2"/>
      <c r="AO67" s="2"/>
      <c r="AP67" s="2"/>
      <c r="AQ67" s="2"/>
    </row>
    <row r="68" spans="1:43" s="26" customFormat="1" ht="13.5" thickBot="1" x14ac:dyDescent="0.25">
      <c r="A68" s="27" t="s">
        <v>29</v>
      </c>
      <c r="B68" s="15">
        <v>2008</v>
      </c>
      <c r="C68" s="46">
        <f>SUM('Single-Family'!C68+'Multi-Family'!C68+'Non-Residential - New Const'!C69)</f>
        <v>58</v>
      </c>
      <c r="D68" s="44">
        <f>SUM('Single-Family'!D68+'Multi-Family'!E68+'Non-Residential - New Const'!D69)</f>
        <v>6655237</v>
      </c>
      <c r="E68" s="109"/>
      <c r="F68" s="110"/>
      <c r="G68" s="46">
        <f>SUM('Single-Family'!G68+'Multi-Family'!I68+'Non-Residential - New Const'!G69)</f>
        <v>1718</v>
      </c>
      <c r="H68" s="44">
        <f>SUM('Single-Family'!H68+'Multi-Family'!K68+'Non-Residential - New Const'!H69)</f>
        <v>421866350</v>
      </c>
      <c r="I68" s="46">
        <f>SUM('Single-Family'!I68+'Multi-Family'!L68+'Non-Residential - New Const'!I69)</f>
        <v>1188</v>
      </c>
      <c r="J68" s="44">
        <f>SUM('Single-Family'!J68+'Multi-Family'!N68+'Non-Residential - New Const'!J69)</f>
        <v>428259360</v>
      </c>
      <c r="K68" s="46">
        <f>SUM('Single-Family'!K68+'Multi-Family'!O68+'Non-Residential - New Const'!K69)</f>
        <v>8</v>
      </c>
      <c r="L68" s="44">
        <f>SUM('Single-Family'!L68+'Multi-Family'!Q68+'Non-Residential - New Const'!L69)</f>
        <v>1487800</v>
      </c>
      <c r="M68" s="46">
        <f>SUM('Single-Family'!M68+'Multi-Family'!R68+'Non-Residential - New Const'!M69)</f>
        <v>77</v>
      </c>
      <c r="N68" s="44">
        <f>SUM('Single-Family'!N68+'Multi-Family'!T68+'Non-Residential - New Const'!N69)</f>
        <v>13763176</v>
      </c>
      <c r="O68" s="46">
        <f>SUM('Single-Family'!O68+'Multi-Family'!U68+'Non-Residential - New Const'!O69)</f>
        <v>8</v>
      </c>
      <c r="P68" s="44">
        <f>SUM('Single-Family'!P68+'Multi-Family'!W68+'Non-Residential - New Const'!P69)</f>
        <v>627531</v>
      </c>
      <c r="Q68" s="46">
        <f>SUM('Single-Family'!Q68+'Multi-Family'!X68+'Non-Residential - New Const'!Q69)</f>
        <v>0</v>
      </c>
      <c r="R68" s="44">
        <f>SUM('Single-Family'!R68+'Multi-Family'!Z68+'Non-Residential - New Const'!R69)</f>
        <v>0</v>
      </c>
      <c r="S68" s="16">
        <f>SUM('Single-Family'!S68+'Multi-Family'!AA68+'Non-Residential - New Const'!S69)</f>
        <v>158</v>
      </c>
      <c r="T68" s="16">
        <f>SUM('Single-Family'!T68+'Multi-Family'!AC68+'Non-Residential - New Const'!T69)</f>
        <v>67761306</v>
      </c>
      <c r="U68" s="23">
        <f t="shared" ref="U68:U99" si="8">SUM(C68,G68,I68,K68,M68,O68,Q68,S68)</f>
        <v>3215</v>
      </c>
      <c r="V68" s="24">
        <f t="shared" ref="V68:V99" si="9">SUM(D68,H68,J68,L68,N68,P68,R68,T68)</f>
        <v>940420760</v>
      </c>
      <c r="W68" s="20">
        <f>U68-Total!U55</f>
        <v>-663</v>
      </c>
      <c r="X68" s="18">
        <f>W68/Total!U55</f>
        <v>-0.17096441464672513</v>
      </c>
      <c r="Y68" s="17">
        <f>V68-Total!V55</f>
        <v>-387956858</v>
      </c>
      <c r="Z68" s="18">
        <f>Y68/Total!V55</f>
        <v>-0.2920531426779881</v>
      </c>
      <c r="AA68" s="17">
        <f>Y68</f>
        <v>-387956858</v>
      </c>
    </row>
    <row r="69" spans="1:43" s="26" customFormat="1" x14ac:dyDescent="0.2">
      <c r="A69" s="26" t="s">
        <v>17</v>
      </c>
      <c r="B69" s="9">
        <v>2009</v>
      </c>
      <c r="C69" s="45">
        <f>SUM('Single-Family'!C69+'Multi-Family'!C69+'Non-Residential - New Const'!C70)</f>
        <v>2</v>
      </c>
      <c r="D69" s="43">
        <f>SUM('Single-Family'!D69+'Multi-Family'!E69+'Non-Residential - New Const'!D70)</f>
        <v>302270</v>
      </c>
      <c r="E69" s="107"/>
      <c r="F69" s="108"/>
      <c r="G69" s="45">
        <f>SUM('Single-Family'!G69+'Multi-Family'!I69+'Non-Residential - New Const'!G70)</f>
        <v>36</v>
      </c>
      <c r="H69" s="43">
        <f>SUM('Single-Family'!H69+'Multi-Family'!K69+'Non-Residential - New Const'!H70)</f>
        <v>10546172</v>
      </c>
      <c r="I69" s="45">
        <f>SUM('Single-Family'!I69+'Multi-Family'!L69+'Non-Residential - New Const'!I70)</f>
        <v>33</v>
      </c>
      <c r="J69" s="43">
        <f>SUM('Single-Family'!J69+'Multi-Family'!N69+'Non-Residential - New Const'!J70)</f>
        <v>16442531</v>
      </c>
      <c r="K69" s="45">
        <f>SUM('Single-Family'!K69+'Multi-Family'!O69+'Non-Residential - New Const'!K70)</f>
        <v>0</v>
      </c>
      <c r="L69" s="43">
        <f>SUM('Single-Family'!L69+'Multi-Family'!Q69+'Non-Residential - New Const'!L70)</f>
        <v>0</v>
      </c>
      <c r="M69" s="45">
        <f>SUM('Single-Family'!M69+'Multi-Family'!R69+'Non-Residential - New Const'!M70)</f>
        <v>2</v>
      </c>
      <c r="N69" s="43">
        <f>SUM('Single-Family'!N69+'Multi-Family'!T69+'Non-Residential - New Const'!N70)</f>
        <v>2906505</v>
      </c>
      <c r="O69" s="45">
        <f>SUM('Single-Family'!O69+'Multi-Family'!U69+'Non-Residential - New Const'!O70)</f>
        <v>0</v>
      </c>
      <c r="P69" s="43">
        <f>SUM('Single-Family'!P69+'Multi-Family'!W69+'Non-Residential - New Const'!P70)</f>
        <v>0</v>
      </c>
      <c r="Q69" s="45">
        <f>SUM('Single-Family'!Q69+'Multi-Family'!X69+'Non-Residential - New Const'!Q70)</f>
        <v>0</v>
      </c>
      <c r="R69" s="43">
        <f>SUM('Single-Family'!R69+'Multi-Family'!Z69+'Non-Residential - New Const'!R70)</f>
        <v>0</v>
      </c>
      <c r="S69" s="10">
        <f>SUM('Single-Family'!S69+'Multi-Family'!AA69+'Non-Residential - New Const'!S70)</f>
        <v>1</v>
      </c>
      <c r="T69" s="10">
        <f>SUM('Single-Family'!T69+'Multi-Family'!AC69+'Non-Residential - New Const'!T70)</f>
        <v>292148</v>
      </c>
      <c r="U69" s="21">
        <f t="shared" si="8"/>
        <v>74</v>
      </c>
      <c r="V69" s="22">
        <f t="shared" si="9"/>
        <v>30489626</v>
      </c>
      <c r="W69" s="19">
        <f>U69-Total!U56</f>
        <v>-101</v>
      </c>
      <c r="X69" s="13">
        <f>W69/Total!U56</f>
        <v>-0.57714285714285718</v>
      </c>
      <c r="Y69" s="12">
        <f>V69-Total!V56</f>
        <v>-42598015</v>
      </c>
      <c r="Z69" s="13">
        <f>Y69/Total!V56</f>
        <v>-0.58283472304161521</v>
      </c>
      <c r="AA69" s="12">
        <f>Y69</f>
        <v>-42598015</v>
      </c>
    </row>
    <row r="70" spans="1:43" s="26" customFormat="1" x14ac:dyDescent="0.2">
      <c r="A70" s="26" t="s">
        <v>18</v>
      </c>
      <c r="B70" s="9">
        <v>2009</v>
      </c>
      <c r="C70" s="45">
        <f>SUM('Single-Family'!C70+'Multi-Family'!C70+'Non-Residential - New Const'!C71)</f>
        <v>1</v>
      </c>
      <c r="D70" s="43">
        <f>SUM('Single-Family'!D70+'Multi-Family'!E70+'Non-Residential - New Const'!D71)</f>
        <v>157770</v>
      </c>
      <c r="E70" s="107"/>
      <c r="F70" s="108"/>
      <c r="G70" s="45">
        <f>SUM('Single-Family'!G70+'Multi-Family'!I70+'Non-Residential - New Const'!G71)</f>
        <v>77</v>
      </c>
      <c r="H70" s="43">
        <f>SUM('Single-Family'!H70+'Multi-Family'!K70+'Non-Residential - New Const'!H71)</f>
        <v>10331245</v>
      </c>
      <c r="I70" s="45">
        <f>SUM('Single-Family'!I70+'Multi-Family'!L70+'Non-Residential - New Const'!I71)</f>
        <v>69</v>
      </c>
      <c r="J70" s="43">
        <f>SUM('Single-Family'!J70+'Multi-Family'!N70+'Non-Residential - New Const'!J71)</f>
        <v>21691751</v>
      </c>
      <c r="K70" s="45">
        <f>SUM('Single-Family'!K70+'Multi-Family'!O70+'Non-Residential - New Const'!K71)</f>
        <v>0</v>
      </c>
      <c r="L70" s="43">
        <f>SUM('Single-Family'!L70+'Multi-Family'!Q70+'Non-Residential - New Const'!L71)</f>
        <v>0</v>
      </c>
      <c r="M70" s="45">
        <f>SUM('Single-Family'!M70+'Multi-Family'!R70+'Non-Residential - New Const'!M71)</f>
        <v>0</v>
      </c>
      <c r="N70" s="43">
        <f>SUM('Single-Family'!N70+'Multi-Family'!T70+'Non-Residential - New Const'!N71)</f>
        <v>0</v>
      </c>
      <c r="O70" s="45">
        <f>SUM('Single-Family'!O70+'Multi-Family'!U70+'Non-Residential - New Const'!O71)</f>
        <v>0</v>
      </c>
      <c r="P70" s="43">
        <f>SUM('Single-Family'!P70+'Multi-Family'!W70+'Non-Residential - New Const'!P71)</f>
        <v>0</v>
      </c>
      <c r="Q70" s="45">
        <f>SUM('Single-Family'!Q70+'Multi-Family'!X70+'Non-Residential - New Const'!Q71)</f>
        <v>0</v>
      </c>
      <c r="R70" s="43">
        <f>SUM('Single-Family'!R70+'Multi-Family'!Z70+'Non-Residential - New Const'!R71)</f>
        <v>0</v>
      </c>
      <c r="S70" s="10">
        <f>SUM('Single-Family'!S70+'Multi-Family'!AA70+'Non-Residential - New Const'!S71)</f>
        <v>1</v>
      </c>
      <c r="T70" s="10">
        <f>SUM('Single-Family'!T70+'Multi-Family'!AC70+'Non-Residential - New Const'!T71)</f>
        <v>840888</v>
      </c>
      <c r="U70" s="21">
        <f t="shared" si="8"/>
        <v>148</v>
      </c>
      <c r="V70" s="22">
        <f t="shared" si="9"/>
        <v>33021654</v>
      </c>
      <c r="W70" s="19">
        <f>U70-Total!U57</f>
        <v>-27</v>
      </c>
      <c r="X70" s="13">
        <f>W70/Total!U57</f>
        <v>-0.15428571428571428</v>
      </c>
      <c r="Y70" s="12">
        <f>V70-Total!V57</f>
        <v>1733769</v>
      </c>
      <c r="Z70" s="13">
        <f>Y70/Total!V57</f>
        <v>5.5413429191522534E-2</v>
      </c>
      <c r="AA70" s="12">
        <f t="shared" ref="AA70:AA80" si="10">AA69+Y70</f>
        <v>-40864246</v>
      </c>
    </row>
    <row r="71" spans="1:43" s="26" customFormat="1" x14ac:dyDescent="0.2">
      <c r="A71" s="26" t="s">
        <v>19</v>
      </c>
      <c r="B71" s="9">
        <v>2009</v>
      </c>
      <c r="C71" s="45">
        <f>SUM('Single-Family'!C71+'Multi-Family'!C71+'Non-Residential - New Const'!C72)</f>
        <v>3</v>
      </c>
      <c r="D71" s="43">
        <f>SUM('Single-Family'!D71+'Multi-Family'!E71+'Non-Residential - New Const'!D72)</f>
        <v>440700</v>
      </c>
      <c r="E71" s="107"/>
      <c r="F71" s="108"/>
      <c r="G71" s="45">
        <f>SUM('Single-Family'!G71+'Multi-Family'!I71+'Non-Residential - New Const'!G72)</f>
        <v>103</v>
      </c>
      <c r="H71" s="43">
        <f>SUM('Single-Family'!H71+'Multi-Family'!K71+'Non-Residential - New Const'!H72)</f>
        <v>22662565</v>
      </c>
      <c r="I71" s="45">
        <f>SUM('Single-Family'!I71+'Multi-Family'!L71+'Non-Residential - New Const'!I72)</f>
        <v>46</v>
      </c>
      <c r="J71" s="43">
        <f>SUM('Single-Family'!J71+'Multi-Family'!N71+'Non-Residential - New Const'!J72)</f>
        <v>9518877</v>
      </c>
      <c r="K71" s="45">
        <f>SUM('Single-Family'!K71+'Multi-Family'!O71+'Non-Residential - New Const'!K72)</f>
        <v>0</v>
      </c>
      <c r="L71" s="43">
        <f>SUM('Single-Family'!L71+'Multi-Family'!Q71+'Non-Residential - New Const'!L72)</f>
        <v>0</v>
      </c>
      <c r="M71" s="45">
        <f>SUM('Single-Family'!M71+'Multi-Family'!R71+'Non-Residential - New Const'!M72)</f>
        <v>5</v>
      </c>
      <c r="N71" s="43">
        <f>SUM('Single-Family'!N71+'Multi-Family'!T71+'Non-Residential - New Const'!N72)</f>
        <v>616193</v>
      </c>
      <c r="O71" s="45">
        <f>SUM('Single-Family'!O71+'Multi-Family'!U71+'Non-Residential - New Const'!O72)</f>
        <v>0</v>
      </c>
      <c r="P71" s="43">
        <f>SUM('Single-Family'!P71+'Multi-Family'!W71+'Non-Residential - New Const'!P72)</f>
        <v>0</v>
      </c>
      <c r="Q71" s="45">
        <f>SUM('Single-Family'!Q71+'Multi-Family'!X71+'Non-Residential - New Const'!Q72)</f>
        <v>0</v>
      </c>
      <c r="R71" s="43">
        <f>SUM('Single-Family'!R71+'Multi-Family'!Z71+'Non-Residential - New Const'!R72)</f>
        <v>0</v>
      </c>
      <c r="S71" s="10">
        <f>SUM('Single-Family'!S71+'Multi-Family'!AA71+'Non-Residential - New Const'!S72)</f>
        <v>12</v>
      </c>
      <c r="T71" s="10">
        <f>SUM('Single-Family'!T71+'Multi-Family'!AC71+'Non-Residential - New Const'!T72)</f>
        <v>1628283</v>
      </c>
      <c r="U71" s="21">
        <f t="shared" si="8"/>
        <v>169</v>
      </c>
      <c r="V71" s="22">
        <f t="shared" si="9"/>
        <v>34866618</v>
      </c>
      <c r="W71" s="19">
        <f>U71-Total!U58</f>
        <v>-67</v>
      </c>
      <c r="X71" s="13">
        <f>W71/Total!U58</f>
        <v>-0.28389830508474578</v>
      </c>
      <c r="Y71" s="12">
        <f>V71-Total!V58</f>
        <v>-47613724</v>
      </c>
      <c r="Z71" s="13">
        <f>Y71/Total!V58</f>
        <v>-0.57727360053865928</v>
      </c>
      <c r="AA71" s="12">
        <f t="shared" si="10"/>
        <v>-88477970</v>
      </c>
    </row>
    <row r="72" spans="1:43" s="26" customFormat="1" x14ac:dyDescent="0.2">
      <c r="A72" s="26" t="s">
        <v>20</v>
      </c>
      <c r="B72" s="9">
        <v>2009</v>
      </c>
      <c r="C72" s="45">
        <f>SUM('Single-Family'!C72+'Multi-Family'!C72+'Non-Residential - New Const'!C73)</f>
        <v>5</v>
      </c>
      <c r="D72" s="43">
        <f>SUM('Single-Family'!D72+'Multi-Family'!E72+'Non-Residential - New Const'!D73)</f>
        <v>766350</v>
      </c>
      <c r="E72" s="107"/>
      <c r="F72" s="108"/>
      <c r="G72" s="45">
        <f>SUM('Single-Family'!G72+'Multi-Family'!I72+'Non-Residential - New Const'!G73)</f>
        <v>133</v>
      </c>
      <c r="H72" s="43">
        <f>SUM('Single-Family'!H72+'Multi-Family'!K72+'Non-Residential - New Const'!H73)</f>
        <v>33898273</v>
      </c>
      <c r="I72" s="45">
        <f>SUM('Single-Family'!I72+'Multi-Family'!L72+'Non-Residential - New Const'!I73)</f>
        <v>126</v>
      </c>
      <c r="J72" s="43">
        <f>SUM('Single-Family'!J72+'Multi-Family'!N72+'Non-Residential - New Const'!J73)</f>
        <v>25973725</v>
      </c>
      <c r="K72" s="45">
        <f>SUM('Single-Family'!K72+'Multi-Family'!O72+'Non-Residential - New Const'!K73)</f>
        <v>3</v>
      </c>
      <c r="L72" s="43">
        <f>SUM('Single-Family'!L72+'Multi-Family'!Q72+'Non-Residential - New Const'!L73)</f>
        <v>570500</v>
      </c>
      <c r="M72" s="45">
        <f>SUM('Single-Family'!M72+'Multi-Family'!R72+'Non-Residential - New Const'!M73)</f>
        <v>5</v>
      </c>
      <c r="N72" s="43">
        <f>SUM('Single-Family'!N72+'Multi-Family'!T72+'Non-Residential - New Const'!N73)</f>
        <v>704259</v>
      </c>
      <c r="O72" s="45">
        <f>SUM('Single-Family'!O72+'Multi-Family'!U72+'Non-Residential - New Const'!O73)</f>
        <v>0</v>
      </c>
      <c r="P72" s="43">
        <f>SUM('Single-Family'!P72+'Multi-Family'!W72+'Non-Residential - New Const'!P73)</f>
        <v>0</v>
      </c>
      <c r="Q72" s="45">
        <f>SUM('Single-Family'!Q72+'Multi-Family'!X72+'Non-Residential - New Const'!Q73)</f>
        <v>0</v>
      </c>
      <c r="R72" s="43">
        <f>SUM('Single-Family'!R72+'Multi-Family'!Z72+'Non-Residential - New Const'!R73)</f>
        <v>0</v>
      </c>
      <c r="S72" s="10">
        <f>SUM('Single-Family'!S72+'Multi-Family'!AA72+'Non-Residential - New Const'!S73)</f>
        <v>14</v>
      </c>
      <c r="T72" s="10">
        <f>SUM('Single-Family'!T72+'Multi-Family'!AC72+'Non-Residential - New Const'!T73)</f>
        <v>1901714</v>
      </c>
      <c r="U72" s="21">
        <f t="shared" si="8"/>
        <v>286</v>
      </c>
      <c r="V72" s="22">
        <f t="shared" si="9"/>
        <v>63814821</v>
      </c>
      <c r="W72" s="19">
        <f>U72-Total!U59</f>
        <v>-24</v>
      </c>
      <c r="X72" s="13">
        <f>W72/Total!U59</f>
        <v>-7.7419354838709681E-2</v>
      </c>
      <c r="Y72" s="12">
        <f>V72-Total!V59</f>
        <v>-14649579</v>
      </c>
      <c r="Z72" s="13">
        <f>Y72/Total!V59</f>
        <v>-0.18670351140134889</v>
      </c>
      <c r="AA72" s="12">
        <f t="shared" si="10"/>
        <v>-103127549</v>
      </c>
    </row>
    <row r="73" spans="1:43" s="26" customFormat="1" x14ac:dyDescent="0.2">
      <c r="A73" s="26" t="s">
        <v>21</v>
      </c>
      <c r="B73" s="9">
        <v>2009</v>
      </c>
      <c r="C73" s="45">
        <f>SUM('Single-Family'!C73+'Multi-Family'!C73+'Non-Residential - New Const'!C74)</f>
        <v>3</v>
      </c>
      <c r="D73" s="43">
        <f>SUM('Single-Family'!D73+'Multi-Family'!E73+'Non-Residential - New Const'!D74)</f>
        <v>392058</v>
      </c>
      <c r="E73" s="107"/>
      <c r="F73" s="108"/>
      <c r="G73" s="45">
        <f>SUM('Single-Family'!G73+'Multi-Family'!I73+'Non-Residential - New Const'!G74)</f>
        <v>172</v>
      </c>
      <c r="H73" s="43">
        <f>SUM('Single-Family'!H73+'Multi-Family'!K73+'Non-Residential - New Const'!H74)</f>
        <v>20311491</v>
      </c>
      <c r="I73" s="45">
        <f>SUM('Single-Family'!I73+'Multi-Family'!L73+'Non-Residential - New Const'!I74)</f>
        <v>144</v>
      </c>
      <c r="J73" s="43">
        <f>SUM('Single-Family'!J73+'Multi-Family'!N73+'Non-Residential - New Const'!J74)</f>
        <v>32959727</v>
      </c>
      <c r="K73" s="45">
        <f>SUM('Single-Family'!K73+'Multi-Family'!O73+'Non-Residential - New Const'!K74)</f>
        <v>1</v>
      </c>
      <c r="L73" s="43">
        <f>SUM('Single-Family'!L73+'Multi-Family'!Q73+'Non-Residential - New Const'!L74)</f>
        <v>215000</v>
      </c>
      <c r="M73" s="45">
        <f>SUM('Single-Family'!M73+'Multi-Family'!R73+'Non-Residential - New Const'!M74)</f>
        <v>5</v>
      </c>
      <c r="N73" s="43">
        <f>SUM('Single-Family'!N73+'Multi-Family'!T73+'Non-Residential - New Const'!N74)</f>
        <v>878553</v>
      </c>
      <c r="O73" s="45">
        <f>SUM('Single-Family'!O73+'Multi-Family'!U73+'Non-Residential - New Const'!O74)</f>
        <v>0</v>
      </c>
      <c r="P73" s="43">
        <f>SUM('Single-Family'!P73+'Multi-Family'!W73+'Non-Residential - New Const'!P74)</f>
        <v>0</v>
      </c>
      <c r="Q73" s="45">
        <f>SUM('Single-Family'!Q73+'Multi-Family'!X73+'Non-Residential - New Const'!Q74)</f>
        <v>0</v>
      </c>
      <c r="R73" s="43">
        <f>SUM('Single-Family'!R73+'Multi-Family'!Z73+'Non-Residential - New Const'!R74)</f>
        <v>0</v>
      </c>
      <c r="S73" s="10">
        <f>SUM('Single-Family'!S73+'Multi-Family'!AA73+'Non-Residential - New Const'!S74)</f>
        <v>12</v>
      </c>
      <c r="T73" s="10">
        <f>SUM('Single-Family'!T73+'Multi-Family'!AC73+'Non-Residential - New Const'!T74)</f>
        <v>1734362</v>
      </c>
      <c r="U73" s="21">
        <f t="shared" si="8"/>
        <v>337</v>
      </c>
      <c r="V73" s="22">
        <f t="shared" si="9"/>
        <v>56491191</v>
      </c>
      <c r="W73" s="19">
        <f>U73-Total!U60</f>
        <v>-39</v>
      </c>
      <c r="X73" s="13">
        <f>W73/Total!U60</f>
        <v>-0.10372340425531915</v>
      </c>
      <c r="Y73" s="12">
        <f>V73-Total!V60</f>
        <v>-44039880</v>
      </c>
      <c r="Z73" s="13">
        <f>Y73/Total!V60</f>
        <v>-0.43807232492330656</v>
      </c>
      <c r="AA73" s="12">
        <f t="shared" si="10"/>
        <v>-147167429</v>
      </c>
    </row>
    <row r="74" spans="1:43" s="26" customFormat="1" x14ac:dyDescent="0.2">
      <c r="A74" s="26" t="s">
        <v>22</v>
      </c>
      <c r="B74" s="9">
        <v>2009</v>
      </c>
      <c r="C74" s="45">
        <f>SUM('Single-Family'!C74+'Multi-Family'!C74+'Non-Residential - New Const'!C75)</f>
        <v>5</v>
      </c>
      <c r="D74" s="43">
        <f>SUM('Single-Family'!D74+'Multi-Family'!E74+'Non-Residential - New Const'!D75)</f>
        <v>874799</v>
      </c>
      <c r="E74" s="107"/>
      <c r="F74" s="108"/>
      <c r="G74" s="45">
        <f>SUM('Single-Family'!G74+'Multi-Family'!I74+'Non-Residential - New Const'!G75)</f>
        <v>269</v>
      </c>
      <c r="H74" s="43">
        <f>SUM('Single-Family'!H74+'Multi-Family'!K74+'Non-Residential - New Const'!H75)</f>
        <v>47252470</v>
      </c>
      <c r="I74" s="45">
        <f>SUM('Single-Family'!I74+'Multi-Family'!L74+'Non-Residential - New Const'!I75)</f>
        <v>130</v>
      </c>
      <c r="J74" s="43">
        <f>SUM('Single-Family'!J74+'Multi-Family'!N74+'Non-Residential - New Const'!J75)</f>
        <v>30499725</v>
      </c>
      <c r="K74" s="45">
        <f>SUM('Single-Family'!K74+'Multi-Family'!O74+'Non-Residential - New Const'!K75)</f>
        <v>0</v>
      </c>
      <c r="L74" s="43">
        <f>SUM('Single-Family'!L74+'Multi-Family'!Q74+'Non-Residential - New Const'!L75)</f>
        <v>0</v>
      </c>
      <c r="M74" s="45">
        <f>SUM('Single-Family'!M74+'Multi-Family'!R74+'Non-Residential - New Const'!M75)</f>
        <v>4</v>
      </c>
      <c r="N74" s="43">
        <f>SUM('Single-Family'!N74+'Multi-Family'!T74+'Non-Residential - New Const'!N75)</f>
        <v>670927</v>
      </c>
      <c r="O74" s="45">
        <f>SUM('Single-Family'!O74+'Multi-Family'!U74+'Non-Residential - New Const'!O75)</f>
        <v>0</v>
      </c>
      <c r="P74" s="43">
        <f>SUM('Single-Family'!P74+'Multi-Family'!W74+'Non-Residential - New Const'!P75)</f>
        <v>0</v>
      </c>
      <c r="Q74" s="45">
        <f>SUM('Single-Family'!Q74+'Multi-Family'!X74+'Non-Residential - New Const'!Q75)</f>
        <v>0</v>
      </c>
      <c r="R74" s="43">
        <f>SUM('Single-Family'!R74+'Multi-Family'!Z74+'Non-Residential - New Const'!R75)</f>
        <v>0</v>
      </c>
      <c r="S74" s="10">
        <f>SUM('Single-Family'!S74+'Multi-Family'!AA74+'Non-Residential - New Const'!S75)</f>
        <v>10</v>
      </c>
      <c r="T74" s="10">
        <f>SUM('Single-Family'!T74+'Multi-Family'!AC74+'Non-Residential - New Const'!T75)</f>
        <v>7951893</v>
      </c>
      <c r="U74" s="21">
        <f t="shared" si="8"/>
        <v>418</v>
      </c>
      <c r="V74" s="22">
        <f t="shared" si="9"/>
        <v>87249814</v>
      </c>
      <c r="W74" s="19">
        <f>U74-Total!U61</f>
        <v>46</v>
      </c>
      <c r="X74" s="13">
        <f>W74/Total!U61</f>
        <v>0.12365591397849462</v>
      </c>
      <c r="Y74" s="12">
        <f>V74-Total!V61</f>
        <v>25660653</v>
      </c>
      <c r="Z74" s="13">
        <f>Y74/Total!V61</f>
        <v>0.41664235367648539</v>
      </c>
      <c r="AA74" s="12">
        <f t="shared" si="10"/>
        <v>-121506776</v>
      </c>
    </row>
    <row r="75" spans="1:43" s="26" customFormat="1" x14ac:dyDescent="0.2">
      <c r="A75" s="26" t="s">
        <v>23</v>
      </c>
      <c r="B75" s="9">
        <v>2009</v>
      </c>
      <c r="C75" s="45">
        <f>SUM('Single-Family'!C75+'Multi-Family'!C75+'Non-Residential - New Const'!C76)</f>
        <v>6</v>
      </c>
      <c r="D75" s="43">
        <f>SUM('Single-Family'!D75+'Multi-Family'!E75+'Non-Residential - New Const'!D76)</f>
        <v>821373</v>
      </c>
      <c r="E75" s="107"/>
      <c r="F75" s="108"/>
      <c r="G75" s="45">
        <f>SUM('Single-Family'!G75+'Multi-Family'!I75+'Non-Residential - New Const'!G76)</f>
        <v>232</v>
      </c>
      <c r="H75" s="43">
        <f>SUM('Single-Family'!H75+'Multi-Family'!K75+'Non-Residential - New Const'!H76)</f>
        <v>46071364</v>
      </c>
      <c r="I75" s="45">
        <f>SUM('Single-Family'!I75+'Multi-Family'!L75+'Non-Residential - New Const'!I76)</f>
        <v>122</v>
      </c>
      <c r="J75" s="43">
        <f>SUM('Single-Family'!J75+'Multi-Family'!N75+'Non-Residential - New Const'!J76)</f>
        <v>28635780</v>
      </c>
      <c r="K75" s="45">
        <f>SUM('Single-Family'!K75+'Multi-Family'!O75+'Non-Residential - New Const'!K76)</f>
        <v>0</v>
      </c>
      <c r="L75" s="43">
        <f>SUM('Single-Family'!L75+'Multi-Family'!Q75+'Non-Residential - New Const'!L76)</f>
        <v>0</v>
      </c>
      <c r="M75" s="45">
        <f>SUM('Single-Family'!M75+'Multi-Family'!R75+'Non-Residential - New Const'!M76)</f>
        <v>6</v>
      </c>
      <c r="N75" s="43">
        <f>SUM('Single-Family'!N75+'Multi-Family'!T75+'Non-Residential - New Const'!N76)</f>
        <v>2602306</v>
      </c>
      <c r="O75" s="45">
        <f>SUM('Single-Family'!O75+'Multi-Family'!U75+'Non-Residential - New Const'!O76)</f>
        <v>0</v>
      </c>
      <c r="P75" s="43">
        <f>SUM('Single-Family'!P75+'Multi-Family'!W75+'Non-Residential - New Const'!P76)</f>
        <v>0</v>
      </c>
      <c r="Q75" s="45">
        <f>SUM('Single-Family'!Q75+'Multi-Family'!X75+'Non-Residential - New Const'!Q76)</f>
        <v>0</v>
      </c>
      <c r="R75" s="43">
        <f>SUM('Single-Family'!R75+'Multi-Family'!Z75+'Non-Residential - New Const'!R76)</f>
        <v>0</v>
      </c>
      <c r="S75" s="10">
        <f>SUM('Single-Family'!S75+'Multi-Family'!AA75+'Non-Residential - New Const'!S76)</f>
        <v>17</v>
      </c>
      <c r="T75" s="10">
        <f>SUM('Single-Family'!T75+'Multi-Family'!AC75+'Non-Residential - New Const'!T76)</f>
        <v>2312730</v>
      </c>
      <c r="U75" s="21">
        <f t="shared" si="8"/>
        <v>383</v>
      </c>
      <c r="V75" s="22">
        <f t="shared" si="9"/>
        <v>80443553</v>
      </c>
      <c r="W75" s="19">
        <f>U75-Total!U62</f>
        <v>-5</v>
      </c>
      <c r="X75" s="13">
        <f>W75/Total!U62</f>
        <v>-1.2886597938144329E-2</v>
      </c>
      <c r="Y75" s="12">
        <f>V75-Total!V62</f>
        <v>-5411785</v>
      </c>
      <c r="Z75" s="13">
        <f>Y75/Total!V62</f>
        <v>-6.3033762676468638E-2</v>
      </c>
      <c r="AA75" s="12">
        <f t="shared" si="10"/>
        <v>-126918561</v>
      </c>
    </row>
    <row r="76" spans="1:43" s="26" customFormat="1" x14ac:dyDescent="0.2">
      <c r="A76" s="26" t="s">
        <v>24</v>
      </c>
      <c r="B76" s="9">
        <v>2009</v>
      </c>
      <c r="C76" s="45">
        <f>SUM('Single-Family'!C76+'Multi-Family'!C76+'Non-Residential - New Const'!C77)</f>
        <v>6</v>
      </c>
      <c r="D76" s="43">
        <f>SUM('Single-Family'!D76+'Multi-Family'!E76+'Non-Residential - New Const'!D77)</f>
        <v>734598</v>
      </c>
      <c r="E76" s="107"/>
      <c r="F76" s="108"/>
      <c r="G76" s="45">
        <f>SUM('Single-Family'!G76+'Multi-Family'!I76+'Non-Residential - New Const'!G77)</f>
        <v>132</v>
      </c>
      <c r="H76" s="43">
        <f>SUM('Single-Family'!H76+'Multi-Family'!K76+'Non-Residential - New Const'!H77)</f>
        <v>23228685</v>
      </c>
      <c r="I76" s="45">
        <f>SUM('Single-Family'!I76+'Multi-Family'!L76+'Non-Residential - New Const'!I77)</f>
        <v>119</v>
      </c>
      <c r="J76" s="43">
        <f>SUM('Single-Family'!J76+'Multi-Family'!N76+'Non-Residential - New Const'!J77)</f>
        <v>42580273</v>
      </c>
      <c r="K76" s="45">
        <f>SUM('Single-Family'!K76+'Multi-Family'!O76+'Non-Residential - New Const'!K77)</f>
        <v>1</v>
      </c>
      <c r="L76" s="43">
        <f>SUM('Single-Family'!L76+'Multi-Family'!Q76+'Non-Residential - New Const'!L77)</f>
        <v>123270</v>
      </c>
      <c r="M76" s="45">
        <f>SUM('Single-Family'!M76+'Multi-Family'!R76+'Non-Residential - New Const'!M77)</f>
        <v>3</v>
      </c>
      <c r="N76" s="43">
        <f>SUM('Single-Family'!N76+'Multi-Family'!T76+'Non-Residential - New Const'!N77)</f>
        <v>147142</v>
      </c>
      <c r="O76" s="45">
        <f>SUM('Single-Family'!O76+'Multi-Family'!U76+'Non-Residential - New Const'!O77)</f>
        <v>0</v>
      </c>
      <c r="P76" s="43">
        <f>SUM('Single-Family'!P76+'Multi-Family'!W76+'Non-Residential - New Const'!P77)</f>
        <v>0</v>
      </c>
      <c r="Q76" s="45">
        <f>SUM('Single-Family'!Q76+'Multi-Family'!X76+'Non-Residential - New Const'!Q77)</f>
        <v>0</v>
      </c>
      <c r="R76" s="43">
        <f>SUM('Single-Family'!R76+'Multi-Family'!Z76+'Non-Residential - New Const'!R77)</f>
        <v>0</v>
      </c>
      <c r="S76" s="10">
        <f>SUM('Single-Family'!S76+'Multi-Family'!AA76+'Non-Residential - New Const'!S77)</f>
        <v>10</v>
      </c>
      <c r="T76" s="10">
        <f>SUM('Single-Family'!T76+'Multi-Family'!AC76+'Non-Residential - New Const'!T77)</f>
        <v>1452002</v>
      </c>
      <c r="U76" s="21">
        <f t="shared" si="8"/>
        <v>271</v>
      </c>
      <c r="V76" s="22">
        <f t="shared" si="9"/>
        <v>68265970</v>
      </c>
      <c r="W76" s="19">
        <f>U76-Total!U63</f>
        <v>-36</v>
      </c>
      <c r="X76" s="13">
        <f>W76/Total!U63</f>
        <v>-0.11726384364820847</v>
      </c>
      <c r="Y76" s="12">
        <f>V76-Total!V63</f>
        <v>-3622140</v>
      </c>
      <c r="Z76" s="13">
        <f>Y76/Total!V63</f>
        <v>-5.0385800934257416E-2</v>
      </c>
      <c r="AA76" s="12">
        <f t="shared" si="10"/>
        <v>-130540701</v>
      </c>
    </row>
    <row r="77" spans="1:43" s="26" customFormat="1" x14ac:dyDescent="0.2">
      <c r="A77" s="26" t="s">
        <v>25</v>
      </c>
      <c r="B77" s="9">
        <v>2009</v>
      </c>
      <c r="C77" s="45">
        <f>SUM('Single-Family'!C77+'Multi-Family'!C77+'Non-Residential - New Const'!C78)</f>
        <v>9</v>
      </c>
      <c r="D77" s="43">
        <f>SUM('Single-Family'!D77+'Multi-Family'!E77+'Non-Residential - New Const'!D78)</f>
        <v>1322724</v>
      </c>
      <c r="E77" s="107"/>
      <c r="F77" s="108"/>
      <c r="G77" s="45">
        <f>SUM('Single-Family'!G77+'Multi-Family'!I77+'Non-Residential - New Const'!G78)</f>
        <v>87</v>
      </c>
      <c r="H77" s="43">
        <f>SUM('Single-Family'!H77+'Multi-Family'!K77+'Non-Residential - New Const'!H78)</f>
        <v>18553643</v>
      </c>
      <c r="I77" s="45">
        <f>SUM('Single-Family'!I77+'Multi-Family'!L77+'Non-Residential - New Const'!I78)</f>
        <v>59</v>
      </c>
      <c r="J77" s="43">
        <f>SUM('Single-Family'!J77+'Multi-Family'!N77+'Non-Residential - New Const'!J78)</f>
        <v>15280679</v>
      </c>
      <c r="K77" s="45">
        <f>SUM('Single-Family'!K77+'Multi-Family'!O77+'Non-Residential - New Const'!K78)</f>
        <v>0</v>
      </c>
      <c r="L77" s="43">
        <f>SUM('Single-Family'!L77+'Multi-Family'!Q77+'Non-Residential - New Const'!L78)</f>
        <v>0</v>
      </c>
      <c r="M77" s="45">
        <f>SUM('Single-Family'!M77+'Multi-Family'!R77+'Non-Residential - New Const'!M78)</f>
        <v>6</v>
      </c>
      <c r="N77" s="43">
        <f>SUM('Single-Family'!N77+'Multi-Family'!T77+'Non-Residential - New Const'!N78)</f>
        <v>1139862</v>
      </c>
      <c r="O77" s="45">
        <f>SUM('Single-Family'!O77+'Multi-Family'!U77+'Non-Residential - New Const'!O78)</f>
        <v>0</v>
      </c>
      <c r="P77" s="43">
        <f>SUM('Single-Family'!P77+'Multi-Family'!W77+'Non-Residential - New Const'!P78)</f>
        <v>0</v>
      </c>
      <c r="Q77" s="45">
        <f>SUM('Single-Family'!Q77+'Multi-Family'!X77+'Non-Residential - New Const'!Q78)</f>
        <v>0</v>
      </c>
      <c r="R77" s="43">
        <f>SUM('Single-Family'!R77+'Multi-Family'!Z77+'Non-Residential - New Const'!R78)</f>
        <v>0</v>
      </c>
      <c r="S77" s="10">
        <f>SUM('Single-Family'!S77+'Multi-Family'!AA77+'Non-Residential - New Const'!S78)</f>
        <v>10</v>
      </c>
      <c r="T77" s="10">
        <f>SUM('Single-Family'!T77+'Multi-Family'!AC77+'Non-Residential - New Const'!T78)</f>
        <v>1290401</v>
      </c>
      <c r="U77" s="21">
        <f t="shared" si="8"/>
        <v>171</v>
      </c>
      <c r="V77" s="22">
        <f t="shared" si="9"/>
        <v>37587309</v>
      </c>
      <c r="W77" s="19">
        <f>U77-Total!U64</f>
        <v>-174</v>
      </c>
      <c r="X77" s="13">
        <f>W77/Total!U64</f>
        <v>-0.5043478260869565</v>
      </c>
      <c r="Y77" s="12">
        <f>V77-Total!V64</f>
        <v>-90796056</v>
      </c>
      <c r="Z77" s="13">
        <f>Y77/Total!V64</f>
        <v>-0.70722601795022277</v>
      </c>
      <c r="AA77" s="12">
        <f t="shared" si="10"/>
        <v>-221336757</v>
      </c>
    </row>
    <row r="78" spans="1:43" s="26" customFormat="1" x14ac:dyDescent="0.2">
      <c r="A78" s="26" t="s">
        <v>26</v>
      </c>
      <c r="B78" s="9">
        <v>2009</v>
      </c>
      <c r="C78" s="45">
        <f>SUM('Single-Family'!C78+'Multi-Family'!C78+'Non-Residential - New Const'!C79)</f>
        <v>1</v>
      </c>
      <c r="D78" s="43">
        <f>SUM('Single-Family'!D78+'Multi-Family'!E78+'Non-Residential - New Const'!D79)</f>
        <v>160684</v>
      </c>
      <c r="E78" s="107"/>
      <c r="F78" s="108"/>
      <c r="G78" s="45">
        <f>SUM('Single-Family'!G78+'Multi-Family'!I78+'Non-Residential - New Const'!G79)</f>
        <v>157</v>
      </c>
      <c r="H78" s="43">
        <f>SUM('Single-Family'!H78+'Multi-Family'!K78+'Non-Residential - New Const'!H79)</f>
        <v>22243833</v>
      </c>
      <c r="I78" s="45">
        <f>SUM('Single-Family'!I78+'Multi-Family'!L78+'Non-Residential - New Const'!I79)</f>
        <v>57</v>
      </c>
      <c r="J78" s="43">
        <f>SUM('Single-Family'!J78+'Multi-Family'!N78+'Non-Residential - New Const'!J79)</f>
        <v>13517606</v>
      </c>
      <c r="K78" s="45">
        <f>SUM('Single-Family'!K78+'Multi-Family'!O78+'Non-Residential - New Const'!K79)</f>
        <v>3</v>
      </c>
      <c r="L78" s="43">
        <f>SUM('Single-Family'!L78+'Multi-Family'!Q78+'Non-Residential - New Const'!L79)</f>
        <v>510000</v>
      </c>
      <c r="M78" s="45">
        <f>SUM('Single-Family'!M78+'Multi-Family'!R78+'Non-Residential - New Const'!M79)</f>
        <v>7</v>
      </c>
      <c r="N78" s="43">
        <f>SUM('Single-Family'!N78+'Multi-Family'!T78+'Non-Residential - New Const'!N79)</f>
        <v>1480440</v>
      </c>
      <c r="O78" s="45">
        <f>SUM('Single-Family'!O78+'Multi-Family'!U78+'Non-Residential - New Const'!O79)</f>
        <v>0</v>
      </c>
      <c r="P78" s="43">
        <f>SUM('Single-Family'!P78+'Multi-Family'!W78+'Non-Residential - New Const'!P79)</f>
        <v>0</v>
      </c>
      <c r="Q78" s="45">
        <f>SUM('Single-Family'!Q78+'Multi-Family'!X78+'Non-Residential - New Const'!Q79)</f>
        <v>0</v>
      </c>
      <c r="R78" s="43">
        <f>SUM('Single-Family'!R78+'Multi-Family'!Z78+'Non-Residential - New Const'!R79)</f>
        <v>0</v>
      </c>
      <c r="S78" s="10">
        <f>SUM('Single-Family'!S78+'Multi-Family'!AA78+'Non-Residential - New Const'!S79)</f>
        <v>18</v>
      </c>
      <c r="T78" s="10">
        <f>SUM('Single-Family'!T78+'Multi-Family'!AC78+'Non-Residential - New Const'!T79)</f>
        <v>2650625</v>
      </c>
      <c r="U78" s="21">
        <f t="shared" si="8"/>
        <v>243</v>
      </c>
      <c r="V78" s="22">
        <f t="shared" si="9"/>
        <v>40563188</v>
      </c>
      <c r="W78" s="19">
        <f>U78-Total!U65</f>
        <v>-33</v>
      </c>
      <c r="X78" s="13">
        <f>W78/Total!U65</f>
        <v>-0.11956521739130435</v>
      </c>
      <c r="Y78" s="12">
        <f>V78-Total!V65</f>
        <v>-93679358</v>
      </c>
      <c r="Z78" s="13">
        <f>Y78/Total!V65</f>
        <v>-0.6978365711270107</v>
      </c>
      <c r="AA78" s="12">
        <f t="shared" si="10"/>
        <v>-315016115</v>
      </c>
    </row>
    <row r="79" spans="1:43" s="26" customFormat="1" x14ac:dyDescent="0.2">
      <c r="A79" s="26" t="s">
        <v>27</v>
      </c>
      <c r="B79" s="9">
        <v>2009</v>
      </c>
      <c r="C79" s="45">
        <f>SUM('Single-Family'!C79+'Multi-Family'!C79+'Non-Residential - New Const'!C80)</f>
        <v>8</v>
      </c>
      <c r="D79" s="43">
        <f>SUM('Single-Family'!D79+'Multi-Family'!E79+'Non-Residential - New Const'!D80)</f>
        <v>992392</v>
      </c>
      <c r="E79" s="107"/>
      <c r="F79" s="108"/>
      <c r="G79" s="45">
        <f>SUM('Single-Family'!G79+'Multi-Family'!I79+'Non-Residential - New Const'!G80)</f>
        <v>104</v>
      </c>
      <c r="H79" s="43">
        <f>SUM('Single-Family'!H79+'Multi-Family'!K79+'Non-Residential - New Const'!H80)</f>
        <v>21014118</v>
      </c>
      <c r="I79" s="45">
        <f>SUM('Single-Family'!I79+'Multi-Family'!L79+'Non-Residential - New Const'!I80)</f>
        <v>54</v>
      </c>
      <c r="J79" s="43">
        <f>SUM('Single-Family'!J79+'Multi-Family'!N79+'Non-Residential - New Const'!J80)</f>
        <v>22311455</v>
      </c>
      <c r="K79" s="45">
        <f>SUM('Single-Family'!K79+'Multi-Family'!O79+'Non-Residential - New Const'!K80)</f>
        <v>1</v>
      </c>
      <c r="L79" s="43">
        <f>SUM('Single-Family'!L79+'Multi-Family'!Q79+'Non-Residential - New Const'!L80)</f>
        <v>175000</v>
      </c>
      <c r="M79" s="45">
        <f>SUM('Single-Family'!M79+'Multi-Family'!R79+'Non-Residential - New Const'!M80)</f>
        <v>2</v>
      </c>
      <c r="N79" s="43">
        <f>SUM('Single-Family'!N79+'Multi-Family'!T79+'Non-Residential - New Const'!N80)</f>
        <v>236316</v>
      </c>
      <c r="O79" s="45">
        <f>SUM('Single-Family'!O79+'Multi-Family'!U79+'Non-Residential - New Const'!O80)</f>
        <v>0</v>
      </c>
      <c r="P79" s="43">
        <f>SUM('Single-Family'!P79+'Multi-Family'!W79+'Non-Residential - New Const'!P80)</f>
        <v>0</v>
      </c>
      <c r="Q79" s="45">
        <f>SUM('Single-Family'!Q79+'Multi-Family'!X79+'Non-Residential - New Const'!Q80)</f>
        <v>0</v>
      </c>
      <c r="R79" s="43">
        <f>SUM('Single-Family'!R79+'Multi-Family'!Z79+'Non-Residential - New Const'!R80)</f>
        <v>0</v>
      </c>
      <c r="S79" s="10">
        <f>SUM('Single-Family'!S79+'Multi-Family'!AA79+'Non-Residential - New Const'!S80)</f>
        <v>13</v>
      </c>
      <c r="T79" s="10">
        <f>SUM('Single-Family'!T79+'Multi-Family'!AC79+'Non-Residential - New Const'!T80)</f>
        <v>1820875</v>
      </c>
      <c r="U79" s="21">
        <f t="shared" si="8"/>
        <v>182</v>
      </c>
      <c r="V79" s="22">
        <f t="shared" si="9"/>
        <v>46550156</v>
      </c>
      <c r="W79" s="19">
        <f>U79-Total!U66</f>
        <v>42</v>
      </c>
      <c r="X79" s="13">
        <f>W79/Total!U66</f>
        <v>0.3</v>
      </c>
      <c r="Y79" s="12">
        <f>V79-Total!V66</f>
        <v>-7167378</v>
      </c>
      <c r="Z79" s="13">
        <f>Y79/Total!V66</f>
        <v>-0.13342715992882323</v>
      </c>
      <c r="AA79" s="12">
        <f t="shared" si="10"/>
        <v>-322183493</v>
      </c>
    </row>
    <row r="80" spans="1:43" s="26" customFormat="1" x14ac:dyDescent="0.2">
      <c r="A80" s="26" t="s">
        <v>28</v>
      </c>
      <c r="B80" s="9">
        <v>2009</v>
      </c>
      <c r="C80" s="45">
        <f>SUM('Single-Family'!C80+'Multi-Family'!C80+'Non-Residential - New Const'!C81)</f>
        <v>5</v>
      </c>
      <c r="D80" s="43">
        <f>SUM('Single-Family'!D80+'Multi-Family'!E80+'Non-Residential - New Const'!D81)</f>
        <v>554486</v>
      </c>
      <c r="E80" s="107"/>
      <c r="F80" s="108"/>
      <c r="G80" s="45">
        <f>SUM('Single-Family'!G80+'Multi-Family'!I80+'Non-Residential - New Const'!G81)</f>
        <v>96</v>
      </c>
      <c r="H80" s="43">
        <f>SUM('Single-Family'!H80+'Multi-Family'!K80+'Non-Residential - New Const'!H81)</f>
        <v>24601070</v>
      </c>
      <c r="I80" s="45">
        <f>SUM('Single-Family'!I80+'Multi-Family'!L80+'Non-Residential - New Const'!I81)</f>
        <v>55</v>
      </c>
      <c r="J80" s="43">
        <f>SUM('Single-Family'!J80+'Multi-Family'!N80+'Non-Residential - New Const'!J81)</f>
        <v>25522859</v>
      </c>
      <c r="K80" s="45">
        <f>SUM('Single-Family'!K80+'Multi-Family'!O80+'Non-Residential - New Const'!K81)</f>
        <v>0</v>
      </c>
      <c r="L80" s="43">
        <f>SUM('Single-Family'!L80+'Multi-Family'!Q80+'Non-Residential - New Const'!L81)</f>
        <v>0</v>
      </c>
      <c r="M80" s="45">
        <f>SUM('Single-Family'!M80+'Multi-Family'!R80+'Non-Residential - New Const'!M81)</f>
        <v>3</v>
      </c>
      <c r="N80" s="43">
        <f>SUM('Single-Family'!N80+'Multi-Family'!T80+'Non-Residential - New Const'!N81)</f>
        <v>954152</v>
      </c>
      <c r="O80" s="45">
        <f>SUM('Single-Family'!O80+'Multi-Family'!U80+'Non-Residential - New Const'!O81)</f>
        <v>0</v>
      </c>
      <c r="P80" s="43">
        <f>SUM('Single-Family'!P80+'Multi-Family'!W80+'Non-Residential - New Const'!P81)</f>
        <v>0</v>
      </c>
      <c r="Q80" s="45">
        <f>SUM('Single-Family'!Q80+'Multi-Family'!X80+'Non-Residential - New Const'!Q81)</f>
        <v>0</v>
      </c>
      <c r="R80" s="43">
        <f>SUM('Single-Family'!R80+'Multi-Family'!Z80+'Non-Residential - New Const'!R81)</f>
        <v>0</v>
      </c>
      <c r="S80" s="10">
        <f>SUM('Single-Family'!S80+'Multi-Family'!AA80+'Non-Residential - New Const'!S81)</f>
        <v>10</v>
      </c>
      <c r="T80" s="10">
        <f>SUM('Single-Family'!T80+'Multi-Family'!AC80+'Non-Residential - New Const'!T81)</f>
        <v>8292546</v>
      </c>
      <c r="U80" s="21">
        <f t="shared" si="8"/>
        <v>169</v>
      </c>
      <c r="V80" s="22">
        <f t="shared" si="9"/>
        <v>59925113</v>
      </c>
      <c r="W80" s="19">
        <f>U80-Total!U67</f>
        <v>54</v>
      </c>
      <c r="X80" s="13">
        <f>W80/Total!U67</f>
        <v>0.46956521739130436</v>
      </c>
      <c r="Y80" s="12">
        <f>V80-Total!V67</f>
        <v>21031746</v>
      </c>
      <c r="Z80" s="13">
        <f>Y80/Total!V67</f>
        <v>0.54075405711210345</v>
      </c>
      <c r="AA80" s="12">
        <f t="shared" si="10"/>
        <v>-301151747</v>
      </c>
    </row>
    <row r="81" spans="1:27" s="26" customFormat="1" ht="13.5" thickBot="1" x14ac:dyDescent="0.25">
      <c r="A81" s="27" t="s">
        <v>29</v>
      </c>
      <c r="B81" s="15">
        <v>2009</v>
      </c>
      <c r="C81" s="46">
        <f>SUM('Single-Family'!C81+'Multi-Family'!C81+'Non-Residential - New Const'!C82)</f>
        <v>54</v>
      </c>
      <c r="D81" s="44">
        <f>SUM('Single-Family'!D81+'Multi-Family'!E81+'Non-Residential - New Const'!D82)</f>
        <v>7520204</v>
      </c>
      <c r="E81" s="109"/>
      <c r="F81" s="110"/>
      <c r="G81" s="46">
        <f>SUM('Single-Family'!G81+'Multi-Family'!I81+'Non-Residential - New Const'!G82)</f>
        <v>1598</v>
      </c>
      <c r="H81" s="44">
        <f>SUM('Single-Family'!H81+'Multi-Family'!K81+'Non-Residential - New Const'!H82)</f>
        <v>300714929</v>
      </c>
      <c r="I81" s="46">
        <f>SUM('Single-Family'!I81+'Multi-Family'!L81+'Non-Residential - New Const'!I82)</f>
        <v>1014</v>
      </c>
      <c r="J81" s="44">
        <f>SUM('Single-Family'!J81+'Multi-Family'!N81+'Non-Residential - New Const'!J82)</f>
        <v>284934988</v>
      </c>
      <c r="K81" s="46">
        <f>SUM('Single-Family'!K81+'Multi-Family'!O81+'Non-Residential - New Const'!K82)</f>
        <v>9</v>
      </c>
      <c r="L81" s="44">
        <f>SUM('Single-Family'!L81+'Multi-Family'!Q81+'Non-Residential - New Const'!L82)</f>
        <v>1593770</v>
      </c>
      <c r="M81" s="46">
        <f>SUM('Single-Family'!M81+'Multi-Family'!R81+'Non-Residential - New Const'!M82)</f>
        <v>48</v>
      </c>
      <c r="N81" s="44">
        <f>SUM('Single-Family'!N81+'Multi-Family'!T81+'Non-Residential - New Const'!N82)</f>
        <v>12336655</v>
      </c>
      <c r="O81" s="46">
        <f>SUM('Single-Family'!O81+'Multi-Family'!U81+'Non-Residential - New Const'!O82)</f>
        <v>0</v>
      </c>
      <c r="P81" s="44">
        <f>SUM('Single-Family'!P81+'Multi-Family'!W81+'Non-Residential - New Const'!P82)</f>
        <v>0</v>
      </c>
      <c r="Q81" s="46">
        <f>SUM('Single-Family'!Q81+'Multi-Family'!X81+'Non-Residential - New Const'!Q82)</f>
        <v>0</v>
      </c>
      <c r="R81" s="44">
        <f>SUM('Single-Family'!R81+'Multi-Family'!Z81+'Non-Residential - New Const'!R82)</f>
        <v>0</v>
      </c>
      <c r="S81" s="16">
        <f>SUM('Single-Family'!S81+'Multi-Family'!AA81+'Non-Residential - New Const'!S82)</f>
        <v>128</v>
      </c>
      <c r="T81" s="16">
        <f>SUM('Single-Family'!T81+'Multi-Family'!AC81+'Non-Residential - New Const'!T82)</f>
        <v>32168467</v>
      </c>
      <c r="U81" s="23">
        <f t="shared" si="8"/>
        <v>2851</v>
      </c>
      <c r="V81" s="24">
        <f t="shared" si="9"/>
        <v>639269013</v>
      </c>
      <c r="W81" s="20">
        <f>SUM(W69:W80)</f>
        <v>-364</v>
      </c>
      <c r="X81" s="18">
        <f>W81/Total!U68</f>
        <v>-0.11321928460342146</v>
      </c>
      <c r="Y81" s="17">
        <f>SUM(Y69:Y80)</f>
        <v>-301151747</v>
      </c>
      <c r="Z81" s="18">
        <f>Y81/Total!V68</f>
        <v>-0.32023085815332275</v>
      </c>
      <c r="AA81" s="17">
        <f>Y81</f>
        <v>-301151747</v>
      </c>
    </row>
    <row r="82" spans="1:27" s="26" customFormat="1" x14ac:dyDescent="0.2">
      <c r="A82" s="26" t="s">
        <v>17</v>
      </c>
      <c r="B82" s="9">
        <v>2010</v>
      </c>
      <c r="C82" s="45">
        <f>SUM('Single-Family'!C82+'Multi-Family'!C82+'Non-Residential - New Const'!C83)</f>
        <v>3</v>
      </c>
      <c r="D82" s="43">
        <f>SUM('Single-Family'!D82+'Multi-Family'!E82+'Non-Residential - New Const'!D83)</f>
        <v>639105</v>
      </c>
      <c r="E82" s="107"/>
      <c r="F82" s="108"/>
      <c r="G82" s="45">
        <f>SUM('Single-Family'!G82+'Multi-Family'!I82+'Non-Residential - New Const'!G83)</f>
        <v>91</v>
      </c>
      <c r="H82" s="43">
        <f>SUM('Single-Family'!H82+'Multi-Family'!K82+'Non-Residential - New Const'!H83)</f>
        <v>15649609</v>
      </c>
      <c r="I82" s="45">
        <f>SUM('Single-Family'!I82+'Multi-Family'!L82+'Non-Residential - New Const'!I83)</f>
        <v>44</v>
      </c>
      <c r="J82" s="43">
        <f>SUM('Single-Family'!J82+'Multi-Family'!N82+'Non-Residential - New Const'!J83)</f>
        <v>32698107</v>
      </c>
      <c r="K82" s="45">
        <f>SUM('Single-Family'!K82+'Multi-Family'!O82+'Non-Residential - New Const'!K83)</f>
        <v>0</v>
      </c>
      <c r="L82" s="43">
        <f>SUM('Single-Family'!L82+'Multi-Family'!Q82+'Non-Residential - New Const'!L83)</f>
        <v>0</v>
      </c>
      <c r="M82" s="45">
        <f>SUM('Single-Family'!M82+'Multi-Family'!R82+'Non-Residential - New Const'!M83)</f>
        <v>1</v>
      </c>
      <c r="N82" s="43">
        <f>SUM('Single-Family'!N82+'Multi-Family'!T82+'Non-Residential - New Const'!N83)</f>
        <v>201130</v>
      </c>
      <c r="O82" s="45">
        <f>SUM('Single-Family'!O82+'Multi-Family'!U82+'Non-Residential - New Const'!O83)</f>
        <v>0</v>
      </c>
      <c r="P82" s="43">
        <f>SUM('Single-Family'!P82+'Multi-Family'!W82+'Non-Residential - New Const'!P83)</f>
        <v>0</v>
      </c>
      <c r="Q82" s="45">
        <f>SUM('Single-Family'!Q82+'Multi-Family'!X82+'Non-Residential - New Const'!Q83)</f>
        <v>0</v>
      </c>
      <c r="R82" s="43">
        <f>SUM('Single-Family'!R82+'Multi-Family'!Z82+'Non-Residential - New Const'!R83)</f>
        <v>0</v>
      </c>
      <c r="S82" s="10">
        <f>SUM('Single-Family'!S82+'Multi-Family'!AA82+'Non-Residential - New Const'!S83)</f>
        <v>12</v>
      </c>
      <c r="T82" s="10">
        <f>SUM('Single-Family'!T82+'Multi-Family'!AC82+'Non-Residential - New Const'!T83)</f>
        <v>2084901</v>
      </c>
      <c r="U82" s="21">
        <f t="shared" si="8"/>
        <v>151</v>
      </c>
      <c r="V82" s="22">
        <f t="shared" si="9"/>
        <v>51272852</v>
      </c>
      <c r="W82" s="19">
        <f>U82-Total!U69</f>
        <v>77</v>
      </c>
      <c r="X82" s="13">
        <f>W82/Total!U69</f>
        <v>1.0405405405405406</v>
      </c>
      <c r="Y82" s="12">
        <f>V82-Total!V69</f>
        <v>20783226</v>
      </c>
      <c r="Z82" s="13">
        <f>Y82/Total!V69</f>
        <v>0.68164909599087897</v>
      </c>
      <c r="AA82" s="12">
        <f>Y82</f>
        <v>20783226</v>
      </c>
    </row>
    <row r="83" spans="1:27" s="26" customFormat="1" x14ac:dyDescent="0.2">
      <c r="A83" s="26" t="s">
        <v>18</v>
      </c>
      <c r="B83" s="9">
        <v>2010</v>
      </c>
      <c r="C83" s="45">
        <f>SUM('Single-Family'!C83+'Multi-Family'!C83+'Non-Residential - New Const'!C84)</f>
        <v>5</v>
      </c>
      <c r="D83" s="43">
        <f>SUM('Single-Family'!D83+'Multi-Family'!E83+'Non-Residential - New Const'!D84)</f>
        <v>829242</v>
      </c>
      <c r="E83" s="107"/>
      <c r="F83" s="108"/>
      <c r="G83" s="45">
        <f>SUM('Single-Family'!G83+'Multi-Family'!I83+'Non-Residential - New Const'!G84)</f>
        <v>149</v>
      </c>
      <c r="H83" s="43">
        <f>SUM('Single-Family'!H83+'Multi-Family'!K83+'Non-Residential - New Const'!H84)</f>
        <v>24509576</v>
      </c>
      <c r="I83" s="45">
        <f>SUM('Single-Family'!I83+'Multi-Family'!L83+'Non-Residential - New Const'!I84)</f>
        <v>93</v>
      </c>
      <c r="J83" s="43">
        <f>SUM('Single-Family'!J83+'Multi-Family'!N83+'Non-Residential - New Const'!J84)</f>
        <v>19888432</v>
      </c>
      <c r="K83" s="45">
        <f>SUM('Single-Family'!K83+'Multi-Family'!O83+'Non-Residential - New Const'!K84)</f>
        <v>1</v>
      </c>
      <c r="L83" s="43">
        <f>SUM('Single-Family'!L83+'Multi-Family'!Q83+'Non-Residential - New Const'!L84)</f>
        <v>150000</v>
      </c>
      <c r="M83" s="45">
        <f>SUM('Single-Family'!M83+'Multi-Family'!R83+'Non-Residential - New Const'!M84)</f>
        <v>4</v>
      </c>
      <c r="N83" s="43">
        <f>SUM('Single-Family'!N83+'Multi-Family'!T83+'Non-Residential - New Const'!N84)</f>
        <v>3894330</v>
      </c>
      <c r="O83" s="45">
        <f>SUM('Single-Family'!O83+'Multi-Family'!U83+'Non-Residential - New Const'!O84)</f>
        <v>0</v>
      </c>
      <c r="P83" s="43">
        <f>SUM('Single-Family'!P83+'Multi-Family'!W83+'Non-Residential - New Const'!P84)</f>
        <v>0</v>
      </c>
      <c r="Q83" s="45">
        <f>SUM('Single-Family'!Q83+'Multi-Family'!X83+'Non-Residential - New Const'!Q84)</f>
        <v>0</v>
      </c>
      <c r="R83" s="43">
        <f>SUM('Single-Family'!R83+'Multi-Family'!Z83+'Non-Residential - New Const'!R84)</f>
        <v>0</v>
      </c>
      <c r="S83" s="10">
        <f>SUM('Single-Family'!S83+'Multi-Family'!AA83+'Non-Residential - New Const'!S84)</f>
        <v>6</v>
      </c>
      <c r="T83" s="10">
        <f>SUM('Single-Family'!T83+'Multi-Family'!AC83+'Non-Residential - New Const'!T84)</f>
        <v>853842</v>
      </c>
      <c r="U83" s="21">
        <f t="shared" si="8"/>
        <v>258</v>
      </c>
      <c r="V83" s="22">
        <f t="shared" si="9"/>
        <v>50125422</v>
      </c>
      <c r="W83" s="19">
        <f>U83-Total!U70</f>
        <v>110</v>
      </c>
      <c r="X83" s="13">
        <f>W83/Total!U70</f>
        <v>0.7432432432432432</v>
      </c>
      <c r="Y83" s="12">
        <f>V83-Total!V70</f>
        <v>17103768</v>
      </c>
      <c r="Z83" s="13">
        <f>Y83/Total!V70</f>
        <v>0.51795612660710455</v>
      </c>
      <c r="AA83" s="12">
        <f t="shared" ref="AA83:AA93" si="11">AA82+Y83</f>
        <v>37886994</v>
      </c>
    </row>
    <row r="84" spans="1:27" s="26" customFormat="1" x14ac:dyDescent="0.2">
      <c r="A84" s="26" t="s">
        <v>19</v>
      </c>
      <c r="B84" s="9">
        <v>2010</v>
      </c>
      <c r="C84" s="45">
        <f>SUM('Single-Family'!C84+'Multi-Family'!C84+'Non-Residential - New Const'!C85)</f>
        <v>1</v>
      </c>
      <c r="D84" s="43">
        <f>SUM('Single-Family'!D84+'Multi-Family'!E84+'Non-Residential - New Const'!D85)</f>
        <v>286526</v>
      </c>
      <c r="E84" s="107"/>
      <c r="F84" s="108"/>
      <c r="G84" s="45">
        <f>SUM('Single-Family'!G84+'Multi-Family'!I84+'Non-Residential - New Const'!G85)</f>
        <v>117</v>
      </c>
      <c r="H84" s="43">
        <f>SUM('Single-Family'!H84+'Multi-Family'!K84+'Non-Residential - New Const'!H85)</f>
        <v>17547321</v>
      </c>
      <c r="I84" s="45">
        <f>SUM('Single-Family'!I84+'Multi-Family'!L84+'Non-Residential - New Const'!I85)</f>
        <v>84</v>
      </c>
      <c r="J84" s="43">
        <f>SUM('Single-Family'!J84+'Multi-Family'!N84+'Non-Residential - New Const'!J85)</f>
        <v>21623659</v>
      </c>
      <c r="K84" s="45">
        <f>SUM('Single-Family'!K84+'Multi-Family'!O84+'Non-Residential - New Const'!K85)</f>
        <v>1</v>
      </c>
      <c r="L84" s="43">
        <f>SUM('Single-Family'!L84+'Multi-Family'!Q84+'Non-Residential - New Const'!L85)</f>
        <v>180000</v>
      </c>
      <c r="M84" s="45">
        <f>SUM('Single-Family'!M84+'Multi-Family'!R84+'Non-Residential - New Const'!M85)</f>
        <v>6</v>
      </c>
      <c r="N84" s="43">
        <f>SUM('Single-Family'!N84+'Multi-Family'!T84+'Non-Residential - New Const'!N85)</f>
        <v>5403153</v>
      </c>
      <c r="O84" s="45">
        <f>SUM('Single-Family'!O84+'Multi-Family'!U84+'Non-Residential - New Const'!O85)</f>
        <v>0</v>
      </c>
      <c r="P84" s="43">
        <f>SUM('Single-Family'!P84+'Multi-Family'!W84+'Non-Residential - New Const'!P85)</f>
        <v>0</v>
      </c>
      <c r="Q84" s="45">
        <f>SUM('Single-Family'!Q84+'Multi-Family'!X84+'Non-Residential - New Const'!Q85)</f>
        <v>0</v>
      </c>
      <c r="R84" s="43">
        <f>SUM('Single-Family'!R84+'Multi-Family'!Z84+'Non-Residential - New Const'!R85)</f>
        <v>0</v>
      </c>
      <c r="S84" s="10">
        <f>SUM('Single-Family'!S84+'Multi-Family'!AA84+'Non-Residential - New Const'!S85)</f>
        <v>22</v>
      </c>
      <c r="T84" s="10">
        <f>SUM('Single-Family'!T84+'Multi-Family'!AC84+'Non-Residential - New Const'!T85)</f>
        <v>14504834</v>
      </c>
      <c r="U84" s="21">
        <f t="shared" si="8"/>
        <v>231</v>
      </c>
      <c r="V84" s="22">
        <f t="shared" si="9"/>
        <v>59545493</v>
      </c>
      <c r="W84" s="19">
        <f>U84-Total!U71</f>
        <v>62</v>
      </c>
      <c r="X84" s="13">
        <f>W84/Total!U71</f>
        <v>0.36686390532544377</v>
      </c>
      <c r="Y84" s="12">
        <f>V84-Total!V71</f>
        <v>24678875</v>
      </c>
      <c r="Z84" s="13">
        <f>Y84/Total!V71</f>
        <v>0.70780811032489588</v>
      </c>
      <c r="AA84" s="12">
        <f t="shared" si="11"/>
        <v>62565869</v>
      </c>
    </row>
    <row r="85" spans="1:27" s="26" customFormat="1" x14ac:dyDescent="0.2">
      <c r="A85" s="26" t="s">
        <v>20</v>
      </c>
      <c r="B85" s="9">
        <v>2010</v>
      </c>
      <c r="C85" s="45">
        <f>SUM('Single-Family'!C85+'Multi-Family'!C85+'Non-Residential - New Const'!C86)</f>
        <v>4</v>
      </c>
      <c r="D85" s="43">
        <f>SUM('Single-Family'!D85+'Multi-Family'!E85+'Non-Residential - New Const'!D86)</f>
        <v>698064</v>
      </c>
      <c r="E85" s="107"/>
      <c r="F85" s="108"/>
      <c r="G85" s="45">
        <f>SUM('Single-Family'!G85+'Multi-Family'!I85+'Non-Residential - New Const'!G86)</f>
        <v>158</v>
      </c>
      <c r="H85" s="43">
        <f>SUM('Single-Family'!H85+'Multi-Family'!K85+'Non-Residential - New Const'!H86)</f>
        <v>25758286</v>
      </c>
      <c r="I85" s="45">
        <f>SUM('Single-Family'!I85+'Multi-Family'!L85+'Non-Residential - New Const'!I86)</f>
        <v>105</v>
      </c>
      <c r="J85" s="43">
        <f>SUM('Single-Family'!J85+'Multi-Family'!N85+'Non-Residential - New Const'!J86)</f>
        <v>26997995</v>
      </c>
      <c r="K85" s="45">
        <f>SUM('Single-Family'!K85+'Multi-Family'!O85+'Non-Residential - New Const'!K86)</f>
        <v>0</v>
      </c>
      <c r="L85" s="43">
        <f>SUM('Single-Family'!L85+'Multi-Family'!Q85+'Non-Residential - New Const'!L86)</f>
        <v>0</v>
      </c>
      <c r="M85" s="45">
        <f>SUM('Single-Family'!M85+'Multi-Family'!R85+'Non-Residential - New Const'!M86)</f>
        <v>5</v>
      </c>
      <c r="N85" s="43">
        <f>SUM('Single-Family'!N85+'Multi-Family'!T85+'Non-Residential - New Const'!N86)</f>
        <v>3003268</v>
      </c>
      <c r="O85" s="45">
        <f>SUM('Single-Family'!O85+'Multi-Family'!U85+'Non-Residential - New Const'!O86)</f>
        <v>0</v>
      </c>
      <c r="P85" s="43">
        <f>SUM('Single-Family'!P85+'Multi-Family'!W85+'Non-Residential - New Const'!P86)</f>
        <v>0</v>
      </c>
      <c r="Q85" s="45">
        <f>SUM('Single-Family'!Q85+'Multi-Family'!X85+'Non-Residential - New Const'!Q86)</f>
        <v>0</v>
      </c>
      <c r="R85" s="43">
        <f>SUM('Single-Family'!R85+'Multi-Family'!Z85+'Non-Residential - New Const'!R86)</f>
        <v>0</v>
      </c>
      <c r="S85" s="10">
        <f>SUM('Single-Family'!S85+'Multi-Family'!AA85+'Non-Residential - New Const'!S86)</f>
        <v>17</v>
      </c>
      <c r="T85" s="10">
        <f>SUM('Single-Family'!T85+'Multi-Family'!AC85+'Non-Residential - New Const'!T86)</f>
        <v>3018981</v>
      </c>
      <c r="U85" s="21">
        <f t="shared" si="8"/>
        <v>289</v>
      </c>
      <c r="V85" s="22">
        <f t="shared" si="9"/>
        <v>59476594</v>
      </c>
      <c r="W85" s="19">
        <f>U85-Total!U72</f>
        <v>3</v>
      </c>
      <c r="X85" s="13">
        <f>W85/Total!U72</f>
        <v>1.048951048951049E-2</v>
      </c>
      <c r="Y85" s="12">
        <f>V85-Total!V72</f>
        <v>-4338227</v>
      </c>
      <c r="Z85" s="13">
        <f>Y85/Total!V72</f>
        <v>-6.7981496022687271E-2</v>
      </c>
      <c r="AA85" s="12">
        <f t="shared" si="11"/>
        <v>58227642</v>
      </c>
    </row>
    <row r="86" spans="1:27" s="26" customFormat="1" x14ac:dyDescent="0.2">
      <c r="A86" s="26" t="s">
        <v>21</v>
      </c>
      <c r="B86" s="9">
        <v>2010</v>
      </c>
      <c r="C86" s="45">
        <f>SUM('Single-Family'!C86+'Multi-Family'!C86+'Non-Residential - New Const'!C87)</f>
        <v>8</v>
      </c>
      <c r="D86" s="43">
        <f>SUM('Single-Family'!D86+'Multi-Family'!E86+'Non-Residential - New Const'!D87)</f>
        <v>1055258</v>
      </c>
      <c r="E86" s="107"/>
      <c r="F86" s="108"/>
      <c r="G86" s="45">
        <f>SUM('Single-Family'!G86+'Multi-Family'!I86+'Non-Residential - New Const'!G87)</f>
        <v>112</v>
      </c>
      <c r="H86" s="43">
        <f>SUM('Single-Family'!H86+'Multi-Family'!K86+'Non-Residential - New Const'!H87)</f>
        <v>19994894</v>
      </c>
      <c r="I86" s="45">
        <f>SUM('Single-Family'!I86+'Multi-Family'!L86+'Non-Residential - New Const'!I87)</f>
        <v>46</v>
      </c>
      <c r="J86" s="43">
        <f>SUM('Single-Family'!J86+'Multi-Family'!N86+'Non-Residential - New Const'!J87)</f>
        <v>12417080</v>
      </c>
      <c r="K86" s="45">
        <f>SUM('Single-Family'!K86+'Multi-Family'!O86+'Non-Residential - New Const'!K87)</f>
        <v>0</v>
      </c>
      <c r="L86" s="43">
        <f>SUM('Single-Family'!L86+'Multi-Family'!Q86+'Non-Residential - New Const'!L87)</f>
        <v>0</v>
      </c>
      <c r="M86" s="45">
        <f>SUM('Single-Family'!M86+'Multi-Family'!R86+'Non-Residential - New Const'!M87)</f>
        <v>6</v>
      </c>
      <c r="N86" s="43">
        <f>SUM('Single-Family'!N86+'Multi-Family'!T86+'Non-Residential - New Const'!N87)</f>
        <v>994147</v>
      </c>
      <c r="O86" s="45">
        <f>SUM('Single-Family'!O86+'Multi-Family'!U86+'Non-Residential - New Const'!O87)</f>
        <v>0</v>
      </c>
      <c r="P86" s="43">
        <f>SUM('Single-Family'!P86+'Multi-Family'!W86+'Non-Residential - New Const'!P87)</f>
        <v>0</v>
      </c>
      <c r="Q86" s="45">
        <f>SUM('Single-Family'!Q86+'Multi-Family'!X86+'Non-Residential - New Const'!Q87)</f>
        <v>0</v>
      </c>
      <c r="R86" s="43">
        <f>SUM('Single-Family'!R86+'Multi-Family'!Z86+'Non-Residential - New Const'!R87)</f>
        <v>0</v>
      </c>
      <c r="S86" s="10">
        <f>SUM('Single-Family'!S86+'Multi-Family'!AA86+'Non-Residential - New Const'!S87)</f>
        <v>11</v>
      </c>
      <c r="T86" s="10">
        <f>SUM('Single-Family'!T86+'Multi-Family'!AC86+'Non-Residential - New Const'!T87)</f>
        <v>1938953</v>
      </c>
      <c r="U86" s="21">
        <f t="shared" si="8"/>
        <v>183</v>
      </c>
      <c r="V86" s="22">
        <f t="shared" si="9"/>
        <v>36400332</v>
      </c>
      <c r="W86" s="19">
        <f>U86-Total!U73</f>
        <v>-154</v>
      </c>
      <c r="X86" s="13">
        <f>W86/Total!U73</f>
        <v>-0.45697329376854601</v>
      </c>
      <c r="Y86" s="12">
        <f>V86-Total!V73</f>
        <v>-20090859</v>
      </c>
      <c r="Z86" s="13">
        <f>Y86/Total!V73</f>
        <v>-0.35564587406202852</v>
      </c>
      <c r="AA86" s="12">
        <f t="shared" si="11"/>
        <v>38136783</v>
      </c>
    </row>
    <row r="87" spans="1:27" s="26" customFormat="1" x14ac:dyDescent="0.2">
      <c r="A87" s="26" t="s">
        <v>22</v>
      </c>
      <c r="B87" s="9">
        <v>2010</v>
      </c>
      <c r="C87" s="45">
        <f>SUM('Single-Family'!C87+'Multi-Family'!C87+'Non-Residential - New Const'!C88)</f>
        <v>4</v>
      </c>
      <c r="D87" s="43">
        <f>SUM('Single-Family'!D87+'Multi-Family'!E87+'Non-Residential - New Const'!D88)</f>
        <v>627081</v>
      </c>
      <c r="E87" s="107"/>
      <c r="F87" s="108"/>
      <c r="G87" s="45">
        <f>SUM('Single-Family'!G87+'Multi-Family'!I87+'Non-Residential - New Const'!G88)</f>
        <v>107</v>
      </c>
      <c r="H87" s="43">
        <f>SUM('Single-Family'!H87+'Multi-Family'!K87+'Non-Residential - New Const'!H88)</f>
        <v>18984250</v>
      </c>
      <c r="I87" s="45">
        <f>SUM('Single-Family'!I87+'Multi-Family'!L87+'Non-Residential - New Const'!I88)</f>
        <v>74</v>
      </c>
      <c r="J87" s="43">
        <f>SUM('Single-Family'!J87+'Multi-Family'!N87+'Non-Residential - New Const'!J88)</f>
        <v>18043223</v>
      </c>
      <c r="K87" s="45">
        <f>SUM('Single-Family'!K87+'Multi-Family'!O87+'Non-Residential - New Const'!K88)</f>
        <v>1</v>
      </c>
      <c r="L87" s="43">
        <f>SUM('Single-Family'!L87+'Multi-Family'!Q87+'Non-Residential - New Const'!L88)</f>
        <v>102000</v>
      </c>
      <c r="M87" s="45">
        <f>SUM('Single-Family'!M87+'Multi-Family'!R87+'Non-Residential - New Const'!M88)</f>
        <v>5</v>
      </c>
      <c r="N87" s="43">
        <f>SUM('Single-Family'!N87+'Multi-Family'!T87+'Non-Residential - New Const'!N88)</f>
        <v>682742</v>
      </c>
      <c r="O87" s="45">
        <f>SUM('Single-Family'!O87+'Multi-Family'!U87+'Non-Residential - New Const'!O88)</f>
        <v>0</v>
      </c>
      <c r="P87" s="43">
        <f>SUM('Single-Family'!P87+'Multi-Family'!W87+'Non-Residential - New Const'!P88)</f>
        <v>0</v>
      </c>
      <c r="Q87" s="45">
        <f>SUM('Single-Family'!Q87+'Multi-Family'!X87+'Non-Residential - New Const'!Q88)</f>
        <v>0</v>
      </c>
      <c r="R87" s="43">
        <f>SUM('Single-Family'!R87+'Multi-Family'!Z87+'Non-Residential - New Const'!R88)</f>
        <v>0</v>
      </c>
      <c r="S87" s="10">
        <f>SUM('Single-Family'!S87+'Multi-Family'!AA87+'Non-Residential - New Const'!S88)</f>
        <v>7</v>
      </c>
      <c r="T87" s="10">
        <f>SUM('Single-Family'!T87+'Multi-Family'!AC87+'Non-Residential - New Const'!T88)</f>
        <v>11436152</v>
      </c>
      <c r="U87" s="21">
        <f t="shared" si="8"/>
        <v>198</v>
      </c>
      <c r="V87" s="22">
        <f t="shared" si="9"/>
        <v>49875448</v>
      </c>
      <c r="W87" s="19">
        <f>U87-Total!U74</f>
        <v>-220</v>
      </c>
      <c r="X87" s="13">
        <f>W87/Total!U74</f>
        <v>-0.52631578947368418</v>
      </c>
      <c r="Y87" s="12">
        <f>V87-Total!V74</f>
        <v>-37374366</v>
      </c>
      <c r="Z87" s="13">
        <f>Y87/Total!V74</f>
        <v>-0.4283604088829347</v>
      </c>
      <c r="AA87" s="12">
        <f t="shared" si="11"/>
        <v>762417</v>
      </c>
    </row>
    <row r="88" spans="1:27" s="26" customFormat="1" x14ac:dyDescent="0.2">
      <c r="A88" s="26" t="s">
        <v>23</v>
      </c>
      <c r="B88" s="9">
        <v>2010</v>
      </c>
      <c r="C88" s="45">
        <f>SUM('Single-Family'!C88+'Multi-Family'!C88+'Non-Residential - New Const'!C89)</f>
        <v>6</v>
      </c>
      <c r="D88" s="43">
        <f>SUM('Single-Family'!D88+'Multi-Family'!E88+'Non-Residential - New Const'!D89)</f>
        <v>1071419</v>
      </c>
      <c r="E88" s="107"/>
      <c r="F88" s="108"/>
      <c r="G88" s="45">
        <f>SUM('Single-Family'!G88+'Multi-Family'!I88+'Non-Residential - New Const'!G89)</f>
        <v>102</v>
      </c>
      <c r="H88" s="43">
        <f>SUM('Single-Family'!H88+'Multi-Family'!K88+'Non-Residential - New Const'!H89)</f>
        <v>14501825</v>
      </c>
      <c r="I88" s="45">
        <f>SUM('Single-Family'!I88+'Multi-Family'!L88+'Non-Residential - New Const'!I89)</f>
        <v>40</v>
      </c>
      <c r="J88" s="43">
        <f>SUM('Single-Family'!J88+'Multi-Family'!N88+'Non-Residential - New Const'!J89)</f>
        <v>8884868</v>
      </c>
      <c r="K88" s="45">
        <f>SUM('Single-Family'!K88+'Multi-Family'!O88+'Non-Residential - New Const'!K89)</f>
        <v>2</v>
      </c>
      <c r="L88" s="43">
        <f>SUM('Single-Family'!L88+'Multi-Family'!Q88+'Non-Residential - New Const'!L89)</f>
        <v>382000</v>
      </c>
      <c r="M88" s="45">
        <f>SUM('Single-Family'!M88+'Multi-Family'!R88+'Non-Residential - New Const'!M89)</f>
        <v>9</v>
      </c>
      <c r="N88" s="43">
        <f>SUM('Single-Family'!N88+'Multi-Family'!T88+'Non-Residential - New Const'!N89)</f>
        <v>8457040</v>
      </c>
      <c r="O88" s="45">
        <f>SUM('Single-Family'!O88+'Multi-Family'!U88+'Non-Residential - New Const'!O89)</f>
        <v>0</v>
      </c>
      <c r="P88" s="43">
        <f>SUM('Single-Family'!P88+'Multi-Family'!W88+'Non-Residential - New Const'!P89)</f>
        <v>0</v>
      </c>
      <c r="Q88" s="45">
        <f>SUM('Single-Family'!Q88+'Multi-Family'!X88+'Non-Residential - New Const'!Q89)</f>
        <v>0</v>
      </c>
      <c r="R88" s="43">
        <f>SUM('Single-Family'!R88+'Multi-Family'!Z88+'Non-Residential - New Const'!R89)</f>
        <v>0</v>
      </c>
      <c r="S88" s="10">
        <f>SUM('Single-Family'!S88+'Multi-Family'!AA88+'Non-Residential - New Const'!S89)</f>
        <v>6</v>
      </c>
      <c r="T88" s="10">
        <f>SUM('Single-Family'!T88+'Multi-Family'!AC88+'Non-Residential - New Const'!T89)</f>
        <v>1509618</v>
      </c>
      <c r="U88" s="21">
        <f t="shared" si="8"/>
        <v>165</v>
      </c>
      <c r="V88" s="22">
        <f t="shared" si="9"/>
        <v>34806770</v>
      </c>
      <c r="W88" s="19">
        <f>U88-Total!U75</f>
        <v>-218</v>
      </c>
      <c r="X88" s="13">
        <f>W88/Total!U75</f>
        <v>-0.56919060052219317</v>
      </c>
      <c r="Y88" s="12">
        <f>V88-Total!V75</f>
        <v>-45636783</v>
      </c>
      <c r="Z88" s="13">
        <f>Y88/Total!V75</f>
        <v>-0.56731436265625912</v>
      </c>
      <c r="AA88" s="12">
        <f t="shared" si="11"/>
        <v>-44874366</v>
      </c>
    </row>
    <row r="89" spans="1:27" s="26" customFormat="1" x14ac:dyDescent="0.2">
      <c r="A89" s="26" t="s">
        <v>24</v>
      </c>
      <c r="B89" s="9">
        <v>2010</v>
      </c>
      <c r="C89" s="45">
        <f>SUM('Single-Family'!C89+'Multi-Family'!C89+'Non-Residential - New Const'!C90)</f>
        <v>3</v>
      </c>
      <c r="D89" s="43">
        <f>SUM('Single-Family'!D89+'Multi-Family'!E89+'Non-Residential - New Const'!D90)</f>
        <v>539951</v>
      </c>
      <c r="E89" s="107"/>
      <c r="F89" s="108"/>
      <c r="G89" s="45">
        <f>SUM('Single-Family'!G89+'Multi-Family'!I89+'Non-Residential - New Const'!G90)</f>
        <v>105</v>
      </c>
      <c r="H89" s="43">
        <f>SUM('Single-Family'!H89+'Multi-Family'!K89+'Non-Residential - New Const'!H90)</f>
        <v>27430916</v>
      </c>
      <c r="I89" s="45">
        <f>SUM('Single-Family'!I89+'Multi-Family'!L89+'Non-Residential - New Const'!I90)</f>
        <v>49</v>
      </c>
      <c r="J89" s="43">
        <f>SUM('Single-Family'!J89+'Multi-Family'!N89+'Non-Residential - New Const'!J90)</f>
        <v>18953775</v>
      </c>
      <c r="K89" s="45">
        <f>SUM('Single-Family'!K89+'Multi-Family'!O89+'Non-Residential - New Const'!K90)</f>
        <v>0</v>
      </c>
      <c r="L89" s="43">
        <f>SUM('Single-Family'!L89+'Multi-Family'!Q89+'Non-Residential - New Const'!L90)</f>
        <v>0</v>
      </c>
      <c r="M89" s="45">
        <f>SUM('Single-Family'!M89+'Multi-Family'!R89+'Non-Residential - New Const'!M90)</f>
        <v>4</v>
      </c>
      <c r="N89" s="43">
        <f>SUM('Single-Family'!N89+'Multi-Family'!T89+'Non-Residential - New Const'!N90)</f>
        <v>524648</v>
      </c>
      <c r="O89" s="45">
        <f>SUM('Single-Family'!O89+'Multi-Family'!U89+'Non-Residential - New Const'!O90)</f>
        <v>0</v>
      </c>
      <c r="P89" s="43">
        <f>SUM('Single-Family'!P89+'Multi-Family'!W89+'Non-Residential - New Const'!P90)</f>
        <v>0</v>
      </c>
      <c r="Q89" s="45">
        <f>SUM('Single-Family'!Q89+'Multi-Family'!X89+'Non-Residential - New Const'!Q90)</f>
        <v>0</v>
      </c>
      <c r="R89" s="43">
        <f>SUM('Single-Family'!R89+'Multi-Family'!Z89+'Non-Residential - New Const'!R90)</f>
        <v>0</v>
      </c>
      <c r="S89" s="10">
        <f>SUM('Single-Family'!S89+'Multi-Family'!AA89+'Non-Residential - New Const'!S90)</f>
        <v>13</v>
      </c>
      <c r="T89" s="10">
        <f>SUM('Single-Family'!T89+'Multi-Family'!AC89+'Non-Residential - New Const'!T90)</f>
        <v>2611098</v>
      </c>
      <c r="U89" s="21">
        <f t="shared" si="8"/>
        <v>174</v>
      </c>
      <c r="V89" s="22">
        <f t="shared" si="9"/>
        <v>50060388</v>
      </c>
      <c r="W89" s="19">
        <f>U89-Total!U76</f>
        <v>-97</v>
      </c>
      <c r="X89" s="13">
        <f>W89/Total!U76</f>
        <v>-0.35793357933579334</v>
      </c>
      <c r="Y89" s="12">
        <f>V89-Total!V76</f>
        <v>-18205582</v>
      </c>
      <c r="Z89" s="13">
        <f>Y89/Total!V76</f>
        <v>-0.26668605163011672</v>
      </c>
      <c r="AA89" s="12">
        <f t="shared" si="11"/>
        <v>-63079948</v>
      </c>
    </row>
    <row r="90" spans="1:27" s="26" customFormat="1" x14ac:dyDescent="0.2">
      <c r="A90" s="26" t="s">
        <v>25</v>
      </c>
      <c r="B90" s="9">
        <v>2010</v>
      </c>
      <c r="C90" s="45">
        <f>SUM('Single-Family'!C90+'Multi-Family'!C90+'Non-Residential - New Const'!C91)</f>
        <v>4</v>
      </c>
      <c r="D90" s="43">
        <f>SUM('Single-Family'!D90+'Multi-Family'!E90+'Non-Residential - New Const'!D91)</f>
        <v>886327</v>
      </c>
      <c r="E90" s="107"/>
      <c r="F90" s="108"/>
      <c r="G90" s="45">
        <f>SUM('Single-Family'!G90+'Multi-Family'!I90+'Non-Residential - New Const'!G91)</f>
        <v>92</v>
      </c>
      <c r="H90" s="43">
        <f>SUM('Single-Family'!H90+'Multi-Family'!K90+'Non-Residential - New Const'!H91)</f>
        <v>16285927</v>
      </c>
      <c r="I90" s="45">
        <f>SUM('Single-Family'!I90+'Multi-Family'!L90+'Non-Residential - New Const'!I91)</f>
        <v>69</v>
      </c>
      <c r="J90" s="43">
        <f>SUM('Single-Family'!J90+'Multi-Family'!N90+'Non-Residential - New Const'!J91)</f>
        <v>14619332</v>
      </c>
      <c r="K90" s="45">
        <f>SUM('Single-Family'!K90+'Multi-Family'!O90+'Non-Residential - New Const'!K91)</f>
        <v>0</v>
      </c>
      <c r="L90" s="43">
        <f>SUM('Single-Family'!L90+'Multi-Family'!Q90+'Non-Residential - New Const'!L91)</f>
        <v>0</v>
      </c>
      <c r="M90" s="45">
        <f>SUM('Single-Family'!M90+'Multi-Family'!R90+'Non-Residential - New Const'!M91)</f>
        <v>3</v>
      </c>
      <c r="N90" s="43">
        <f>SUM('Single-Family'!N90+'Multi-Family'!T90+'Non-Residential - New Const'!N91)</f>
        <v>378944</v>
      </c>
      <c r="O90" s="45">
        <f>SUM('Single-Family'!O90+'Multi-Family'!U90+'Non-Residential - New Const'!O91)</f>
        <v>0</v>
      </c>
      <c r="P90" s="43">
        <f>SUM('Single-Family'!P90+'Multi-Family'!W90+'Non-Residential - New Const'!P91)</f>
        <v>0</v>
      </c>
      <c r="Q90" s="45">
        <f>SUM('Single-Family'!Q90+'Multi-Family'!X90+'Non-Residential - New Const'!Q91)</f>
        <v>0</v>
      </c>
      <c r="R90" s="43">
        <f>SUM('Single-Family'!R90+'Multi-Family'!Z90+'Non-Residential - New Const'!R91)</f>
        <v>0</v>
      </c>
      <c r="S90" s="10">
        <f>SUM('Single-Family'!S90+'Multi-Family'!AA90+'Non-Residential - New Const'!S91)</f>
        <v>7</v>
      </c>
      <c r="T90" s="10">
        <f>SUM('Single-Family'!T90+'Multi-Family'!AC90+'Non-Residential - New Const'!T91)</f>
        <v>2342132</v>
      </c>
      <c r="U90" s="21">
        <f t="shared" si="8"/>
        <v>175</v>
      </c>
      <c r="V90" s="22">
        <f t="shared" si="9"/>
        <v>34512662</v>
      </c>
      <c r="W90" s="19">
        <f>U90-Total!U77</f>
        <v>4</v>
      </c>
      <c r="X90" s="13">
        <f>W90/Total!U77</f>
        <v>2.3391812865497075E-2</v>
      </c>
      <c r="Y90" s="12">
        <f>V90-Total!V77</f>
        <v>-3074647</v>
      </c>
      <c r="Z90" s="13">
        <f>Y90/Total!V77</f>
        <v>-8.1800136317287303E-2</v>
      </c>
      <c r="AA90" s="12">
        <f t="shared" si="11"/>
        <v>-66154595</v>
      </c>
    </row>
    <row r="91" spans="1:27" s="26" customFormat="1" x14ac:dyDescent="0.2">
      <c r="A91" s="26" t="s">
        <v>26</v>
      </c>
      <c r="B91" s="9">
        <v>2010</v>
      </c>
      <c r="C91" s="45">
        <f>SUM('Single-Family'!C91+'Multi-Family'!C91+'Non-Residential - New Const'!C92)</f>
        <v>11</v>
      </c>
      <c r="D91" s="43">
        <f>SUM('Single-Family'!D91+'Multi-Family'!E91+'Non-Residential - New Const'!D92)</f>
        <v>1672208</v>
      </c>
      <c r="E91" s="107"/>
      <c r="F91" s="108"/>
      <c r="G91" s="45">
        <f>SUM('Single-Family'!G91+'Multi-Family'!I91+'Non-Residential - New Const'!G92)</f>
        <v>110</v>
      </c>
      <c r="H91" s="43">
        <f>SUM('Single-Family'!H91+'Multi-Family'!K91+'Non-Residential - New Const'!H92)</f>
        <v>29580808</v>
      </c>
      <c r="I91" s="45">
        <f>SUM('Single-Family'!I91+'Multi-Family'!L91+'Non-Residential - New Const'!I92)</f>
        <v>61</v>
      </c>
      <c r="J91" s="43">
        <f>SUM('Single-Family'!J91+'Multi-Family'!N91+'Non-Residential - New Const'!J92)</f>
        <v>14758139</v>
      </c>
      <c r="K91" s="45">
        <f>SUM('Single-Family'!K91+'Multi-Family'!O91+'Non-Residential - New Const'!K92)</f>
        <v>0</v>
      </c>
      <c r="L91" s="43">
        <f>SUM('Single-Family'!L91+'Multi-Family'!Q91+'Non-Residential - New Const'!L92)</f>
        <v>0</v>
      </c>
      <c r="M91" s="45">
        <f>SUM('Single-Family'!M91+'Multi-Family'!R91+'Non-Residential - New Const'!M92)</f>
        <v>4</v>
      </c>
      <c r="N91" s="43">
        <f>SUM('Single-Family'!N91+'Multi-Family'!T91+'Non-Residential - New Const'!N92)</f>
        <v>1002292</v>
      </c>
      <c r="O91" s="45">
        <f>SUM('Single-Family'!O91+'Multi-Family'!U91+'Non-Residential - New Const'!O92)</f>
        <v>0</v>
      </c>
      <c r="P91" s="43">
        <f>SUM('Single-Family'!P91+'Multi-Family'!W91+'Non-Residential - New Const'!P92)</f>
        <v>0</v>
      </c>
      <c r="Q91" s="45">
        <f>SUM('Single-Family'!Q91+'Multi-Family'!X91+'Non-Residential - New Const'!Q92)</f>
        <v>0</v>
      </c>
      <c r="R91" s="43">
        <f>SUM('Single-Family'!R91+'Multi-Family'!Z91+'Non-Residential - New Const'!R92)</f>
        <v>0</v>
      </c>
      <c r="S91" s="10">
        <f>SUM('Single-Family'!S91+'Multi-Family'!AA91+'Non-Residential - New Const'!S92)</f>
        <v>2</v>
      </c>
      <c r="T91" s="10">
        <f>SUM('Single-Family'!T91+'Multi-Family'!AC91+'Non-Residential - New Const'!T92)</f>
        <v>303886</v>
      </c>
      <c r="U91" s="21">
        <f t="shared" si="8"/>
        <v>188</v>
      </c>
      <c r="V91" s="22">
        <f t="shared" si="9"/>
        <v>47317333</v>
      </c>
      <c r="W91" s="19">
        <f>U91-Total!U78</f>
        <v>-55</v>
      </c>
      <c r="X91" s="13">
        <f>W91/Total!U78</f>
        <v>-0.22633744855967078</v>
      </c>
      <c r="Y91" s="12">
        <f>V91-Total!V78</f>
        <v>6754145</v>
      </c>
      <c r="Z91" s="13">
        <f>Y91/Total!V78</f>
        <v>0.16650922506386825</v>
      </c>
      <c r="AA91" s="12">
        <f t="shared" si="11"/>
        <v>-59400450</v>
      </c>
    </row>
    <row r="92" spans="1:27" s="26" customFormat="1" x14ac:dyDescent="0.2">
      <c r="A92" s="26" t="s">
        <v>27</v>
      </c>
      <c r="B92" s="9">
        <v>2010</v>
      </c>
      <c r="C92" s="45">
        <f>SUM('Single-Family'!C92+'Multi-Family'!C92+'Non-Residential - New Const'!C93)</f>
        <v>4</v>
      </c>
      <c r="D92" s="43">
        <f>SUM('Single-Family'!D92+'Multi-Family'!E92+'Non-Residential - New Const'!D93)</f>
        <v>783579</v>
      </c>
      <c r="E92" s="107"/>
      <c r="F92" s="108"/>
      <c r="G92" s="45">
        <f>SUM('Single-Family'!G92+'Multi-Family'!I92+'Non-Residential - New Const'!G93)</f>
        <v>65</v>
      </c>
      <c r="H92" s="43">
        <f>SUM('Single-Family'!H92+'Multi-Family'!K92+'Non-Residential - New Const'!H93)</f>
        <v>9672493</v>
      </c>
      <c r="I92" s="45">
        <f>SUM('Single-Family'!I92+'Multi-Family'!L92+'Non-Residential - New Const'!I93)</f>
        <v>52</v>
      </c>
      <c r="J92" s="43">
        <f>SUM('Single-Family'!J92+'Multi-Family'!N92+'Non-Residential - New Const'!J93)</f>
        <v>22577895</v>
      </c>
      <c r="K92" s="45">
        <f>SUM('Single-Family'!K92+'Multi-Family'!O92+'Non-Residential - New Const'!K93)</f>
        <v>0</v>
      </c>
      <c r="L92" s="43">
        <f>SUM('Single-Family'!L92+'Multi-Family'!Q92+'Non-Residential - New Const'!L93)</f>
        <v>0</v>
      </c>
      <c r="M92" s="45">
        <f>SUM('Single-Family'!M92+'Multi-Family'!R92+'Non-Residential - New Const'!M93)</f>
        <v>8</v>
      </c>
      <c r="N92" s="43">
        <f>SUM('Single-Family'!N92+'Multi-Family'!T92+'Non-Residential - New Const'!N93)</f>
        <v>8499572</v>
      </c>
      <c r="O92" s="45">
        <f>SUM('Single-Family'!O92+'Multi-Family'!U92+'Non-Residential - New Const'!O93)</f>
        <v>0</v>
      </c>
      <c r="P92" s="43">
        <f>SUM('Single-Family'!P92+'Multi-Family'!W92+'Non-Residential - New Const'!P93)</f>
        <v>0</v>
      </c>
      <c r="Q92" s="45">
        <f>SUM('Single-Family'!Q92+'Multi-Family'!X92+'Non-Residential - New Const'!Q93)</f>
        <v>0</v>
      </c>
      <c r="R92" s="43">
        <f>SUM('Single-Family'!R92+'Multi-Family'!Z92+'Non-Residential - New Const'!R93)</f>
        <v>0</v>
      </c>
      <c r="S92" s="10">
        <f>SUM('Single-Family'!S92+'Multi-Family'!AA92+'Non-Residential - New Const'!S93)</f>
        <v>7</v>
      </c>
      <c r="T92" s="10">
        <f>SUM('Single-Family'!T92+'Multi-Family'!AC92+'Non-Residential - New Const'!T93)</f>
        <v>1012667</v>
      </c>
      <c r="U92" s="21">
        <f t="shared" si="8"/>
        <v>136</v>
      </c>
      <c r="V92" s="22">
        <f t="shared" si="9"/>
        <v>42546206</v>
      </c>
      <c r="W92" s="19">
        <f>U92-Total!U79</f>
        <v>-46</v>
      </c>
      <c r="X92" s="13">
        <f>W92/Total!U79</f>
        <v>-0.25274725274725274</v>
      </c>
      <c r="Y92" s="12">
        <f>V92-Total!V79</f>
        <v>-4003950</v>
      </c>
      <c r="Z92" s="13">
        <f>Y92/Total!V79</f>
        <v>-8.601367522807013E-2</v>
      </c>
      <c r="AA92" s="12">
        <f t="shared" si="11"/>
        <v>-63404400</v>
      </c>
    </row>
    <row r="93" spans="1:27" s="26" customFormat="1" x14ac:dyDescent="0.2">
      <c r="A93" s="26" t="s">
        <v>28</v>
      </c>
      <c r="B93" s="9">
        <v>2010</v>
      </c>
      <c r="C93" s="45">
        <f>SUM('Single-Family'!C93+'Multi-Family'!C93+'Non-Residential - New Const'!C94)</f>
        <v>2</v>
      </c>
      <c r="D93" s="43">
        <f>SUM('Single-Family'!D93+'Multi-Family'!E93+'Non-Residential - New Const'!D94)</f>
        <v>244000</v>
      </c>
      <c r="E93" s="107"/>
      <c r="F93" s="108"/>
      <c r="G93" s="45">
        <f>SUM('Single-Family'!G93+'Multi-Family'!I93+'Non-Residential - New Const'!G94)</f>
        <v>60</v>
      </c>
      <c r="H93" s="43">
        <f>SUM('Single-Family'!H93+'Multi-Family'!K93+'Non-Residential - New Const'!H94)</f>
        <v>10800318</v>
      </c>
      <c r="I93" s="45">
        <f>SUM('Single-Family'!I93+'Multi-Family'!L93+'Non-Residential - New Const'!I94)</f>
        <v>31</v>
      </c>
      <c r="J93" s="43">
        <f>SUM('Single-Family'!J93+'Multi-Family'!N93+'Non-Residential - New Const'!J94)</f>
        <v>14585413</v>
      </c>
      <c r="K93" s="45">
        <f>SUM('Single-Family'!K93+'Multi-Family'!O93+'Non-Residential - New Const'!K94)</f>
        <v>0</v>
      </c>
      <c r="L93" s="43">
        <f>SUM('Single-Family'!L93+'Multi-Family'!Q93+'Non-Residential - New Const'!L94)</f>
        <v>0</v>
      </c>
      <c r="M93" s="45">
        <f>SUM('Single-Family'!M93+'Multi-Family'!R93+'Non-Residential - New Const'!M94)</f>
        <v>6</v>
      </c>
      <c r="N93" s="43">
        <f>SUM('Single-Family'!N93+'Multi-Family'!T93+'Non-Residential - New Const'!N94)</f>
        <v>2643423</v>
      </c>
      <c r="O93" s="45">
        <f>SUM('Single-Family'!O93+'Multi-Family'!U93+'Non-Residential - New Const'!O94)</f>
        <v>0</v>
      </c>
      <c r="P93" s="43">
        <f>SUM('Single-Family'!P93+'Multi-Family'!W93+'Non-Residential - New Const'!P94)</f>
        <v>0</v>
      </c>
      <c r="Q93" s="45">
        <f>SUM('Single-Family'!Q93+'Multi-Family'!X93+'Non-Residential - New Const'!Q94)</f>
        <v>0</v>
      </c>
      <c r="R93" s="43">
        <f>SUM('Single-Family'!R93+'Multi-Family'!Z93+'Non-Residential - New Const'!R94)</f>
        <v>0</v>
      </c>
      <c r="S93" s="10">
        <f>SUM('Single-Family'!S93+'Multi-Family'!AA93+'Non-Residential - New Const'!S94)</f>
        <v>8</v>
      </c>
      <c r="T93" s="10">
        <f>SUM('Single-Family'!T93+'Multi-Family'!AC93+'Non-Residential - New Const'!T94)</f>
        <v>3370598</v>
      </c>
      <c r="U93" s="21">
        <f t="shared" si="8"/>
        <v>107</v>
      </c>
      <c r="V93" s="22">
        <f t="shared" si="9"/>
        <v>31643752</v>
      </c>
      <c r="W93" s="19">
        <f>U93-Total!U80</f>
        <v>-62</v>
      </c>
      <c r="X93" s="13">
        <f>W93/Total!U80</f>
        <v>-0.36686390532544377</v>
      </c>
      <c r="Y93" s="12">
        <f>V93-Total!V80</f>
        <v>-28281361</v>
      </c>
      <c r="Z93" s="13">
        <f>Y93/Total!V80</f>
        <v>-0.47194505916075619</v>
      </c>
      <c r="AA93" s="12">
        <f t="shared" si="11"/>
        <v>-91685761</v>
      </c>
    </row>
    <row r="94" spans="1:27" s="26" customFormat="1" ht="13.5" thickBot="1" x14ac:dyDescent="0.25">
      <c r="A94" s="27" t="s">
        <v>29</v>
      </c>
      <c r="B94" s="15">
        <v>2010</v>
      </c>
      <c r="C94" s="46">
        <f>SUM('Single-Family'!C94+'Multi-Family'!C94+'Non-Residential - New Const'!C95)</f>
        <v>55</v>
      </c>
      <c r="D94" s="44">
        <f>SUM('Single-Family'!D94+'Multi-Family'!E94+'Non-Residential - New Const'!D95)</f>
        <v>9332760</v>
      </c>
      <c r="E94" s="109"/>
      <c r="F94" s="110"/>
      <c r="G94" s="46">
        <f>SUM('Single-Family'!G94+'Multi-Family'!I94+'Non-Residential - New Const'!G95)</f>
        <v>1268</v>
      </c>
      <c r="H94" s="44">
        <f>SUM('Single-Family'!H94+'Multi-Family'!K94+'Non-Residential - New Const'!H95)</f>
        <v>230716223</v>
      </c>
      <c r="I94" s="46">
        <f>SUM('Single-Family'!I94+'Multi-Family'!L94+'Non-Residential - New Const'!I95)</f>
        <v>748</v>
      </c>
      <c r="J94" s="44">
        <f>SUM('Single-Family'!J94+'Multi-Family'!N94+'Non-Residential - New Const'!J95)</f>
        <v>226047918</v>
      </c>
      <c r="K94" s="46">
        <f>SUM('Single-Family'!K94+'Multi-Family'!O94+'Non-Residential - New Const'!K95)</f>
        <v>5</v>
      </c>
      <c r="L94" s="44">
        <f>SUM('Single-Family'!L94+'Multi-Family'!Q94+'Non-Residential - New Const'!L95)</f>
        <v>814000</v>
      </c>
      <c r="M94" s="46">
        <f>SUM('Single-Family'!M94+'Multi-Family'!R94+'Non-Residential - New Const'!M95)</f>
        <v>61</v>
      </c>
      <c r="N94" s="44">
        <f>SUM('Single-Family'!N94+'Multi-Family'!T94+'Non-Residential - New Const'!N95)</f>
        <v>35684689</v>
      </c>
      <c r="O94" s="46">
        <f>SUM('Single-Family'!O94+'Multi-Family'!U94+'Non-Residential - New Const'!O95)</f>
        <v>0</v>
      </c>
      <c r="P94" s="44">
        <f>SUM('Single-Family'!P94+'Multi-Family'!W94+'Non-Residential - New Const'!P95)</f>
        <v>0</v>
      </c>
      <c r="Q94" s="46">
        <f>SUM('Single-Family'!Q94+'Multi-Family'!X94+'Non-Residential - New Const'!Q95)</f>
        <v>0</v>
      </c>
      <c r="R94" s="44">
        <f>SUM('Single-Family'!R94+'Multi-Family'!Z94+'Non-Residential - New Const'!R95)</f>
        <v>0</v>
      </c>
      <c r="S94" s="16">
        <f>SUM('Single-Family'!S94+'Multi-Family'!AA94+'Non-Residential - New Const'!S95)</f>
        <v>118</v>
      </c>
      <c r="T94" s="16">
        <f>SUM('Single-Family'!T94+'Multi-Family'!AC94+'Non-Residential - New Const'!T95)</f>
        <v>44987662</v>
      </c>
      <c r="U94" s="23">
        <f t="shared" si="8"/>
        <v>2255</v>
      </c>
      <c r="V94" s="24">
        <f t="shared" si="9"/>
        <v>547583252</v>
      </c>
      <c r="W94" s="20">
        <f>SUM(W82:W93)</f>
        <v>-596</v>
      </c>
      <c r="X94" s="18">
        <f>W94/Total!U81</f>
        <v>-0.20904945633111188</v>
      </c>
      <c r="Y94" s="17">
        <f>SUM(Y82:Y93)</f>
        <v>-91685761</v>
      </c>
      <c r="Z94" s="18">
        <f>Y94/Total!V81</f>
        <v>-0.14342281439504093</v>
      </c>
      <c r="AA94" s="17">
        <f>Y94</f>
        <v>-91685761</v>
      </c>
    </row>
    <row r="95" spans="1:27" s="26" customFormat="1" x14ac:dyDescent="0.2">
      <c r="A95" s="26" t="s">
        <v>17</v>
      </c>
      <c r="B95" s="9">
        <v>2011</v>
      </c>
      <c r="C95" s="45">
        <f>SUM('Single-Family'!C95+'Multi-Family'!C95+'Non-Residential - New Const'!C96)</f>
        <v>1</v>
      </c>
      <c r="D95" s="43">
        <f>SUM('Single-Family'!D95+'Multi-Family'!E95+'Non-Residential - New Const'!D96)</f>
        <v>94000</v>
      </c>
      <c r="E95" s="107"/>
      <c r="F95" s="108"/>
      <c r="G95" s="45">
        <f>SUM('Single-Family'!G95+'Multi-Family'!I95+'Non-Residential - New Const'!G96)</f>
        <v>52</v>
      </c>
      <c r="H95" s="43">
        <f>SUM('Single-Family'!H95+'Multi-Family'!K95+'Non-Residential - New Const'!H96)</f>
        <v>7644543</v>
      </c>
      <c r="I95" s="45">
        <f>SUM('Single-Family'!I95+'Multi-Family'!L95+'Non-Residential - New Const'!I96)</f>
        <v>33</v>
      </c>
      <c r="J95" s="43">
        <f>SUM('Single-Family'!J95+'Multi-Family'!N95+'Non-Residential - New Const'!J96)</f>
        <v>7064880</v>
      </c>
      <c r="K95" s="45">
        <f>SUM('Single-Family'!K95+'Multi-Family'!O95+'Non-Residential - New Const'!K96)</f>
        <v>0</v>
      </c>
      <c r="L95" s="43">
        <f>SUM('Single-Family'!L95+'Multi-Family'!Q95+'Non-Residential - New Const'!L96)</f>
        <v>0</v>
      </c>
      <c r="M95" s="45">
        <f>SUM('Single-Family'!M95+'Multi-Family'!R95+'Non-Residential - New Const'!M96)</f>
        <v>1</v>
      </c>
      <c r="N95" s="43">
        <f>SUM('Single-Family'!N95+'Multi-Family'!T95+'Non-Residential - New Const'!N96)</f>
        <v>161872</v>
      </c>
      <c r="O95" s="45">
        <f>SUM('Single-Family'!O95+'Multi-Family'!U95+'Non-Residential - New Const'!O96)</f>
        <v>0</v>
      </c>
      <c r="P95" s="43">
        <f>SUM('Single-Family'!P95+'Multi-Family'!W95+'Non-Residential - New Const'!P96)</f>
        <v>0</v>
      </c>
      <c r="Q95" s="45">
        <f>SUM('Single-Family'!Q95+'Multi-Family'!X95+'Non-Residential - New Const'!Q96)</f>
        <v>0</v>
      </c>
      <c r="R95" s="43">
        <f>SUM('Single-Family'!R95+'Multi-Family'!Z95+'Non-Residential - New Const'!R96)</f>
        <v>0</v>
      </c>
      <c r="S95" s="10">
        <f>SUM('Single-Family'!S95+'Multi-Family'!AA95+'Non-Residential - New Const'!S96)</f>
        <v>2</v>
      </c>
      <c r="T95" s="10">
        <f>SUM('Single-Family'!T95+'Multi-Family'!AC95+'Non-Residential - New Const'!T96)</f>
        <v>558497</v>
      </c>
      <c r="U95" s="21">
        <f t="shared" si="8"/>
        <v>89</v>
      </c>
      <c r="V95" s="22">
        <f t="shared" si="9"/>
        <v>15523792</v>
      </c>
      <c r="W95" s="19">
        <f>U95-Total!U82</f>
        <v>-62</v>
      </c>
      <c r="X95" s="13">
        <f>W95/Total!U82</f>
        <v>-0.41059602649006621</v>
      </c>
      <c r="Y95" s="12">
        <f>V95-Total!V82</f>
        <v>-35749060</v>
      </c>
      <c r="Z95" s="13">
        <f>Y95/Total!V82</f>
        <v>-0.69723174361355988</v>
      </c>
      <c r="AA95" s="12">
        <f>Y95</f>
        <v>-35749060</v>
      </c>
    </row>
    <row r="96" spans="1:27" s="26" customFormat="1" x14ac:dyDescent="0.2">
      <c r="A96" s="26" t="s">
        <v>18</v>
      </c>
      <c r="B96" s="9">
        <v>2011</v>
      </c>
      <c r="C96" s="45">
        <f>SUM('Single-Family'!C96+'Multi-Family'!C96+'Non-Residential - New Const'!C97)</f>
        <v>4</v>
      </c>
      <c r="D96" s="43">
        <f>SUM('Single-Family'!D96+'Multi-Family'!E96+'Non-Residential - New Const'!D97)</f>
        <v>676324</v>
      </c>
      <c r="E96" s="107"/>
      <c r="F96" s="108"/>
      <c r="G96" s="45">
        <f>SUM('Single-Family'!G96+'Multi-Family'!I96+'Non-Residential - New Const'!G97)</f>
        <v>70</v>
      </c>
      <c r="H96" s="43">
        <f>SUM('Single-Family'!H96+'Multi-Family'!K96+'Non-Residential - New Const'!H97)</f>
        <v>26513332</v>
      </c>
      <c r="I96" s="45">
        <f>SUM('Single-Family'!I96+'Multi-Family'!L96+'Non-Residential - New Const'!I97)</f>
        <v>28</v>
      </c>
      <c r="J96" s="43">
        <f>SUM('Single-Family'!J96+'Multi-Family'!N96+'Non-Residential - New Const'!J97)</f>
        <v>6741116</v>
      </c>
      <c r="K96" s="45">
        <f>SUM('Single-Family'!K96+'Multi-Family'!O96+'Non-Residential - New Const'!K97)</f>
        <v>0</v>
      </c>
      <c r="L96" s="43">
        <f>SUM('Single-Family'!L96+'Multi-Family'!Q96+'Non-Residential - New Const'!L97)</f>
        <v>0</v>
      </c>
      <c r="M96" s="45">
        <f>SUM('Single-Family'!M96+'Multi-Family'!R96+'Non-Residential - New Const'!M97)</f>
        <v>0</v>
      </c>
      <c r="N96" s="43">
        <f>SUM('Single-Family'!N96+'Multi-Family'!T96+'Non-Residential - New Const'!N97)</f>
        <v>0</v>
      </c>
      <c r="O96" s="45">
        <f>SUM('Single-Family'!O96+'Multi-Family'!U96+'Non-Residential - New Const'!O97)</f>
        <v>0</v>
      </c>
      <c r="P96" s="43">
        <f>SUM('Single-Family'!P96+'Multi-Family'!W96+'Non-Residential - New Const'!P97)</f>
        <v>0</v>
      </c>
      <c r="Q96" s="45">
        <f>SUM('Single-Family'!Q96+'Multi-Family'!X96+'Non-Residential - New Const'!Q97)</f>
        <v>0</v>
      </c>
      <c r="R96" s="43">
        <f>SUM('Single-Family'!R96+'Multi-Family'!Z96+'Non-Residential - New Const'!R97)</f>
        <v>0</v>
      </c>
      <c r="S96" s="10">
        <f>SUM('Single-Family'!S96+'Multi-Family'!AA96+'Non-Residential - New Const'!S97)</f>
        <v>3</v>
      </c>
      <c r="T96" s="10">
        <f>SUM('Single-Family'!T96+'Multi-Family'!AC96+'Non-Residential - New Const'!T97)</f>
        <v>515284</v>
      </c>
      <c r="U96" s="21">
        <f t="shared" si="8"/>
        <v>105</v>
      </c>
      <c r="V96" s="22">
        <f t="shared" si="9"/>
        <v>34446056</v>
      </c>
      <c r="W96" s="19">
        <f>U96-Total!U83</f>
        <v>-153</v>
      </c>
      <c r="X96" s="13">
        <f>W96/Total!U83</f>
        <v>-0.59302325581395354</v>
      </c>
      <c r="Y96" s="12">
        <f>V96-Total!V83</f>
        <v>-15679366</v>
      </c>
      <c r="Z96" s="13">
        <f>Y96/Total!V83</f>
        <v>-0.31280267326228195</v>
      </c>
      <c r="AA96" s="12">
        <f t="shared" ref="AA96:AA106" si="12">AA95+Y96</f>
        <v>-51428426</v>
      </c>
    </row>
    <row r="97" spans="1:27" s="26" customFormat="1" x14ac:dyDescent="0.2">
      <c r="A97" s="26" t="s">
        <v>19</v>
      </c>
      <c r="B97" s="9">
        <v>2011</v>
      </c>
      <c r="C97" s="45">
        <f>SUM('Single-Family'!C97+'Multi-Family'!C97+'Non-Residential - New Const'!C98)</f>
        <v>2</v>
      </c>
      <c r="D97" s="43">
        <f>SUM('Single-Family'!D97+'Multi-Family'!E97+'Non-Residential - New Const'!D98)</f>
        <v>423112</v>
      </c>
      <c r="E97" s="107"/>
      <c r="F97" s="108"/>
      <c r="G97" s="45">
        <f>SUM('Single-Family'!G97+'Multi-Family'!I97+'Non-Residential - New Const'!G98)</f>
        <v>120</v>
      </c>
      <c r="H97" s="43">
        <f>SUM('Single-Family'!H97+'Multi-Family'!K97+'Non-Residential - New Const'!H98)</f>
        <v>44219974</v>
      </c>
      <c r="I97" s="45">
        <f>SUM('Single-Family'!I97+'Multi-Family'!L97+'Non-Residential - New Const'!I98)</f>
        <v>56</v>
      </c>
      <c r="J97" s="43">
        <f>SUM('Single-Family'!J97+'Multi-Family'!N97+'Non-Residential - New Const'!J98)</f>
        <v>11757501</v>
      </c>
      <c r="K97" s="45">
        <f>SUM('Single-Family'!K97+'Multi-Family'!O97+'Non-Residential - New Const'!K98)</f>
        <v>0</v>
      </c>
      <c r="L97" s="43">
        <f>SUM('Single-Family'!L97+'Multi-Family'!Q97+'Non-Residential - New Const'!L98)</f>
        <v>0</v>
      </c>
      <c r="M97" s="45">
        <f>SUM('Single-Family'!M97+'Multi-Family'!R97+'Non-Residential - New Const'!M98)</f>
        <v>8</v>
      </c>
      <c r="N97" s="43">
        <f>SUM('Single-Family'!N97+'Multi-Family'!T97+'Non-Residential - New Const'!N98)</f>
        <v>1108833</v>
      </c>
      <c r="O97" s="45">
        <f>SUM('Single-Family'!O97+'Multi-Family'!U97+'Non-Residential - New Const'!O98)</f>
        <v>0</v>
      </c>
      <c r="P97" s="43">
        <f>SUM('Single-Family'!P97+'Multi-Family'!W97+'Non-Residential - New Const'!P98)</f>
        <v>0</v>
      </c>
      <c r="Q97" s="45">
        <f>SUM('Single-Family'!Q97+'Multi-Family'!X97+'Non-Residential - New Const'!Q98)</f>
        <v>0</v>
      </c>
      <c r="R97" s="43">
        <f>SUM('Single-Family'!R97+'Multi-Family'!Z97+'Non-Residential - New Const'!R98)</f>
        <v>0</v>
      </c>
      <c r="S97" s="10">
        <f>SUM('Single-Family'!S97+'Multi-Family'!AA97+'Non-Residential - New Const'!S98)</f>
        <v>6</v>
      </c>
      <c r="T97" s="10">
        <f>SUM('Single-Family'!T97+'Multi-Family'!AC97+'Non-Residential - New Const'!T98)</f>
        <v>1171190</v>
      </c>
      <c r="U97" s="21">
        <f t="shared" si="8"/>
        <v>192</v>
      </c>
      <c r="V97" s="22">
        <f t="shared" si="9"/>
        <v>58680610</v>
      </c>
      <c r="W97" s="19">
        <f>U97-Total!U84</f>
        <v>-39</v>
      </c>
      <c r="X97" s="13">
        <f>W97/Total!U84</f>
        <v>-0.16883116883116883</v>
      </c>
      <c r="Y97" s="12">
        <f>V97-Total!V84</f>
        <v>-864883</v>
      </c>
      <c r="Z97" s="13">
        <f>Y97/Total!V84</f>
        <v>-1.4524743291654332E-2</v>
      </c>
      <c r="AA97" s="12">
        <f t="shared" si="12"/>
        <v>-52293309</v>
      </c>
    </row>
    <row r="98" spans="1:27" s="26" customFormat="1" x14ac:dyDescent="0.2">
      <c r="A98" s="26" t="s">
        <v>20</v>
      </c>
      <c r="B98" s="9">
        <v>2011</v>
      </c>
      <c r="C98" s="45">
        <f>SUM('Single-Family'!C98+'Multi-Family'!C98+'Non-Residential - New Const'!C99)</f>
        <v>6</v>
      </c>
      <c r="D98" s="43">
        <f>SUM('Single-Family'!D98+'Multi-Family'!E98+'Non-Residential - New Const'!D99)</f>
        <v>1010070</v>
      </c>
      <c r="E98" s="107"/>
      <c r="F98" s="108"/>
      <c r="G98" s="45">
        <f>SUM('Single-Family'!G98+'Multi-Family'!I98+'Non-Residential - New Const'!G99)</f>
        <v>120</v>
      </c>
      <c r="H98" s="43">
        <f>SUM('Single-Family'!H98+'Multi-Family'!K98+'Non-Residential - New Const'!H99)</f>
        <v>30536287</v>
      </c>
      <c r="I98" s="45">
        <f>SUM('Single-Family'!I98+'Multi-Family'!L98+'Non-Residential - New Const'!I99)</f>
        <v>77</v>
      </c>
      <c r="J98" s="43">
        <f>SUM('Single-Family'!J98+'Multi-Family'!N98+'Non-Residential - New Const'!J99)</f>
        <v>17005250</v>
      </c>
      <c r="K98" s="45">
        <f>SUM('Single-Family'!K98+'Multi-Family'!O98+'Non-Residential - New Const'!K99)</f>
        <v>0</v>
      </c>
      <c r="L98" s="43">
        <f>SUM('Single-Family'!L98+'Multi-Family'!Q98+'Non-Residential - New Const'!L99)</f>
        <v>0</v>
      </c>
      <c r="M98" s="45">
        <f>SUM('Single-Family'!M98+'Multi-Family'!R98+'Non-Residential - New Const'!M99)</f>
        <v>3</v>
      </c>
      <c r="N98" s="43">
        <f>SUM('Single-Family'!N98+'Multi-Family'!T98+'Non-Residential - New Const'!N99)</f>
        <v>589830</v>
      </c>
      <c r="O98" s="45">
        <f>SUM('Single-Family'!O98+'Multi-Family'!U98+'Non-Residential - New Const'!O99)</f>
        <v>0</v>
      </c>
      <c r="P98" s="43">
        <f>SUM('Single-Family'!P98+'Multi-Family'!W98+'Non-Residential - New Const'!P99)</f>
        <v>0</v>
      </c>
      <c r="Q98" s="45">
        <f>SUM('Single-Family'!Q98+'Multi-Family'!X98+'Non-Residential - New Const'!Q99)</f>
        <v>0</v>
      </c>
      <c r="R98" s="43">
        <f>SUM('Single-Family'!R98+'Multi-Family'!Z98+'Non-Residential - New Const'!R99)</f>
        <v>0</v>
      </c>
      <c r="S98" s="10">
        <f>SUM('Single-Family'!S98+'Multi-Family'!AA98+'Non-Residential - New Const'!S99)</f>
        <v>10</v>
      </c>
      <c r="T98" s="10">
        <f>SUM('Single-Family'!T98+'Multi-Family'!AC98+'Non-Residential - New Const'!T99)</f>
        <v>2205347</v>
      </c>
      <c r="U98" s="21">
        <f t="shared" si="8"/>
        <v>216</v>
      </c>
      <c r="V98" s="22">
        <f t="shared" si="9"/>
        <v>51346784</v>
      </c>
      <c r="W98" s="19">
        <f>U98-Total!U85</f>
        <v>-73</v>
      </c>
      <c r="X98" s="13">
        <f>W98/Total!U85</f>
        <v>-0.25259515570934254</v>
      </c>
      <c r="Y98" s="12">
        <f>V98-Total!V85</f>
        <v>-8129810</v>
      </c>
      <c r="Z98" s="13">
        <f>Y98/Total!V85</f>
        <v>-0.13668923274254743</v>
      </c>
      <c r="AA98" s="12">
        <f t="shared" si="12"/>
        <v>-60423119</v>
      </c>
    </row>
    <row r="99" spans="1:27" s="26" customFormat="1" x14ac:dyDescent="0.2">
      <c r="A99" s="26" t="s">
        <v>21</v>
      </c>
      <c r="B99" s="9">
        <v>2011</v>
      </c>
      <c r="C99" s="45">
        <f>SUM('Single-Family'!C99+'Multi-Family'!C99+'Non-Residential - New Const'!C100)</f>
        <v>4</v>
      </c>
      <c r="D99" s="43">
        <f>SUM('Single-Family'!D99+'Multi-Family'!E99+'Non-Residential - New Const'!D100)</f>
        <v>1038165</v>
      </c>
      <c r="E99" s="107"/>
      <c r="F99" s="108"/>
      <c r="G99" s="45">
        <f>SUM('Single-Family'!G99+'Multi-Family'!I99+'Non-Residential - New Const'!G100)</f>
        <v>116</v>
      </c>
      <c r="H99" s="43">
        <f>SUM('Single-Family'!H99+'Multi-Family'!K99+'Non-Residential - New Const'!H100)</f>
        <v>24813980</v>
      </c>
      <c r="I99" s="45">
        <f>SUM('Single-Family'!I99+'Multi-Family'!L99+'Non-Residential - New Const'!I100)</f>
        <v>84</v>
      </c>
      <c r="J99" s="43">
        <f>SUM('Single-Family'!J99+'Multi-Family'!N99+'Non-Residential - New Const'!J100)</f>
        <v>17906191</v>
      </c>
      <c r="K99" s="45">
        <f>SUM('Single-Family'!K99+'Multi-Family'!O99+'Non-Residential - New Const'!K100)</f>
        <v>3</v>
      </c>
      <c r="L99" s="43">
        <f>SUM('Single-Family'!L99+'Multi-Family'!Q99+'Non-Residential - New Const'!L100)</f>
        <v>662000</v>
      </c>
      <c r="M99" s="45">
        <f>SUM('Single-Family'!M99+'Multi-Family'!R99+'Non-Residential - New Const'!M100)</f>
        <v>10</v>
      </c>
      <c r="N99" s="43">
        <f>SUM('Single-Family'!N99+'Multi-Family'!T99+'Non-Residential - New Const'!N100)</f>
        <v>23631182</v>
      </c>
      <c r="O99" s="45">
        <f>SUM('Single-Family'!O99+'Multi-Family'!U99+'Non-Residential - New Const'!O100)</f>
        <v>0</v>
      </c>
      <c r="P99" s="43">
        <f>SUM('Single-Family'!P99+'Multi-Family'!W99+'Non-Residential - New Const'!P100)</f>
        <v>0</v>
      </c>
      <c r="Q99" s="45">
        <f>SUM('Single-Family'!Q99+'Multi-Family'!X99+'Non-Residential - New Const'!Q100)</f>
        <v>0</v>
      </c>
      <c r="R99" s="43">
        <f>SUM('Single-Family'!R99+'Multi-Family'!Z99+'Non-Residential - New Const'!R100)</f>
        <v>0</v>
      </c>
      <c r="S99" s="10">
        <f>SUM('Single-Family'!S99+'Multi-Family'!AA99+'Non-Residential - New Const'!S100)</f>
        <v>11</v>
      </c>
      <c r="T99" s="10">
        <f>SUM('Single-Family'!T99+'Multi-Family'!AC99+'Non-Residential - New Const'!T100)</f>
        <v>2172205</v>
      </c>
      <c r="U99" s="21">
        <f t="shared" si="8"/>
        <v>228</v>
      </c>
      <c r="V99" s="22">
        <f t="shared" si="9"/>
        <v>70223723</v>
      </c>
      <c r="W99" s="19">
        <f>U99-Total!U86</f>
        <v>45</v>
      </c>
      <c r="X99" s="13">
        <f>W99/Total!U86</f>
        <v>0.24590163934426229</v>
      </c>
      <c r="Y99" s="12">
        <f>V99-Total!V86</f>
        <v>33823391</v>
      </c>
      <c r="Z99" s="13">
        <f>Y99/Total!V86</f>
        <v>0.92920556328991721</v>
      </c>
      <c r="AA99" s="12">
        <f t="shared" si="12"/>
        <v>-26599728</v>
      </c>
    </row>
    <row r="100" spans="1:27" s="26" customFormat="1" x14ac:dyDescent="0.2">
      <c r="A100" s="26" t="s">
        <v>22</v>
      </c>
      <c r="B100" s="9">
        <v>2011</v>
      </c>
      <c r="C100" s="45">
        <f>SUM('Single-Family'!C100+'Multi-Family'!C100+'Non-Residential - New Const'!C101)</f>
        <v>7</v>
      </c>
      <c r="D100" s="43">
        <f>SUM('Single-Family'!D100+'Multi-Family'!E100+'Non-Residential - New Const'!D101)</f>
        <v>1305634</v>
      </c>
      <c r="E100" s="107"/>
      <c r="F100" s="108"/>
      <c r="G100" s="45">
        <f>SUM('Single-Family'!G100+'Multi-Family'!I100+'Non-Residential - New Const'!G101)</f>
        <v>110</v>
      </c>
      <c r="H100" s="43">
        <f>SUM('Single-Family'!H100+'Multi-Family'!K100+'Non-Residential - New Const'!H101)</f>
        <v>43148795</v>
      </c>
      <c r="I100" s="45">
        <f>SUM('Single-Family'!I100+'Multi-Family'!L100+'Non-Residential - New Const'!I101)</f>
        <v>55</v>
      </c>
      <c r="J100" s="43">
        <f>SUM('Single-Family'!J100+'Multi-Family'!N100+'Non-Residential - New Const'!J101)</f>
        <v>14131782</v>
      </c>
      <c r="K100" s="45">
        <f>SUM('Single-Family'!K100+'Multi-Family'!O100+'Non-Residential - New Const'!K101)</f>
        <v>0</v>
      </c>
      <c r="L100" s="43">
        <f>SUM('Single-Family'!L100+'Multi-Family'!Q100+'Non-Residential - New Const'!L101)</f>
        <v>0</v>
      </c>
      <c r="M100" s="45">
        <f>SUM('Single-Family'!M100+'Multi-Family'!R100+'Non-Residential - New Const'!M101)</f>
        <v>9</v>
      </c>
      <c r="N100" s="43">
        <f>SUM('Single-Family'!N100+'Multi-Family'!T100+'Non-Residential - New Const'!N101)</f>
        <v>2310847</v>
      </c>
      <c r="O100" s="45">
        <f>SUM('Single-Family'!O100+'Multi-Family'!U100+'Non-Residential - New Const'!O101)</f>
        <v>0</v>
      </c>
      <c r="P100" s="43">
        <f>SUM('Single-Family'!P100+'Multi-Family'!W100+'Non-Residential - New Const'!P101)</f>
        <v>0</v>
      </c>
      <c r="Q100" s="45">
        <f>SUM('Single-Family'!Q100+'Multi-Family'!X100+'Non-Residential - New Const'!Q101)</f>
        <v>0</v>
      </c>
      <c r="R100" s="43">
        <f>SUM('Single-Family'!R100+'Multi-Family'!Z100+'Non-Residential - New Const'!R101)</f>
        <v>0</v>
      </c>
      <c r="S100" s="10">
        <f>SUM('Single-Family'!S100+'Multi-Family'!AA100+'Non-Residential - New Const'!S101)</f>
        <v>11</v>
      </c>
      <c r="T100" s="10">
        <f>SUM('Single-Family'!T100+'Multi-Family'!AC100+'Non-Residential - New Const'!T101)</f>
        <v>2170893</v>
      </c>
      <c r="U100" s="21">
        <f t="shared" ref="U100:U120" si="13">SUM(C100,G100,I100,K100,M100,O100,Q100,S100)</f>
        <v>192</v>
      </c>
      <c r="V100" s="22">
        <f t="shared" ref="V100:V120" si="14">SUM(D100,H100,J100,L100,N100,P100,R100,T100)</f>
        <v>63067951</v>
      </c>
      <c r="W100" s="19">
        <f>U100-Total!U87</f>
        <v>-6</v>
      </c>
      <c r="X100" s="13">
        <f>W100/Total!U87</f>
        <v>-3.0303030303030304E-2</v>
      </c>
      <c r="Y100" s="12">
        <f>V100-Total!V87</f>
        <v>13192503</v>
      </c>
      <c r="Z100" s="13">
        <f>Y100/Total!V87</f>
        <v>0.26450896240571115</v>
      </c>
      <c r="AA100" s="12">
        <f t="shared" si="12"/>
        <v>-13407225</v>
      </c>
    </row>
    <row r="101" spans="1:27" s="26" customFormat="1" x14ac:dyDescent="0.2">
      <c r="A101" s="26" t="s">
        <v>23</v>
      </c>
      <c r="B101" s="9">
        <v>2011</v>
      </c>
      <c r="C101" s="45">
        <f>SUM('Single-Family'!C101+'Multi-Family'!C101+'Non-Residential - New Const'!C102)</f>
        <v>5</v>
      </c>
      <c r="D101" s="43">
        <f>SUM('Single-Family'!D101+'Multi-Family'!E101+'Non-Residential - New Const'!D102)</f>
        <v>1028546</v>
      </c>
      <c r="E101" s="107"/>
      <c r="F101" s="108"/>
      <c r="G101" s="45">
        <f>SUM('Single-Family'!G101+'Multi-Family'!I101+'Non-Residential - New Const'!G102)</f>
        <v>139</v>
      </c>
      <c r="H101" s="43">
        <f>SUM('Single-Family'!H101+'Multi-Family'!K101+'Non-Residential - New Const'!H102)</f>
        <v>33756736</v>
      </c>
      <c r="I101" s="45">
        <f>SUM('Single-Family'!I101+'Multi-Family'!L101+'Non-Residential - New Const'!I102)</f>
        <v>65</v>
      </c>
      <c r="J101" s="43">
        <f>SUM('Single-Family'!J101+'Multi-Family'!N101+'Non-Residential - New Const'!J102)</f>
        <v>18570851</v>
      </c>
      <c r="K101" s="45">
        <f>SUM('Single-Family'!K101+'Multi-Family'!O101+'Non-Residential - New Const'!K102)</f>
        <v>1</v>
      </c>
      <c r="L101" s="43">
        <f>SUM('Single-Family'!L101+'Multi-Family'!Q101+'Non-Residential - New Const'!L102)</f>
        <v>75000</v>
      </c>
      <c r="M101" s="45">
        <f>SUM('Single-Family'!M101+'Multi-Family'!R101+'Non-Residential - New Const'!M102)</f>
        <v>4</v>
      </c>
      <c r="N101" s="43">
        <f>SUM('Single-Family'!N101+'Multi-Family'!T101+'Non-Residential - New Const'!N102)</f>
        <v>644777</v>
      </c>
      <c r="O101" s="45">
        <f>SUM('Single-Family'!O101+'Multi-Family'!U101+'Non-Residential - New Const'!O102)</f>
        <v>0</v>
      </c>
      <c r="P101" s="43">
        <f>SUM('Single-Family'!P101+'Multi-Family'!W101+'Non-Residential - New Const'!P102)</f>
        <v>0</v>
      </c>
      <c r="Q101" s="45">
        <f>SUM('Single-Family'!Q101+'Multi-Family'!X101+'Non-Residential - New Const'!Q102)</f>
        <v>0</v>
      </c>
      <c r="R101" s="43">
        <f>SUM('Single-Family'!R101+'Multi-Family'!Z101+'Non-Residential - New Const'!R102)</f>
        <v>0</v>
      </c>
      <c r="S101" s="10">
        <f>SUM('Single-Family'!S101+'Multi-Family'!AA101+'Non-Residential - New Const'!S102)</f>
        <v>3</v>
      </c>
      <c r="T101" s="10">
        <f>SUM('Single-Family'!T101+'Multi-Family'!AC101+'Non-Residential - New Const'!T102)</f>
        <v>1161083</v>
      </c>
      <c r="U101" s="21">
        <f t="shared" si="13"/>
        <v>217</v>
      </c>
      <c r="V101" s="22">
        <f t="shared" si="14"/>
        <v>55236993</v>
      </c>
      <c r="W101" s="19">
        <f>U101-Total!U88</f>
        <v>52</v>
      </c>
      <c r="X101" s="13">
        <f>W101/Total!U88</f>
        <v>0.31515151515151513</v>
      </c>
      <c r="Y101" s="12">
        <f>V101-Total!V88</f>
        <v>20430223</v>
      </c>
      <c r="Z101" s="13">
        <f>Y101/Total!V88</f>
        <v>0.58696118599916047</v>
      </c>
      <c r="AA101" s="12">
        <f t="shared" si="12"/>
        <v>7022998</v>
      </c>
    </row>
    <row r="102" spans="1:27" s="26" customFormat="1" x14ac:dyDescent="0.2">
      <c r="A102" s="26" t="s">
        <v>24</v>
      </c>
      <c r="B102" s="9">
        <v>2011</v>
      </c>
      <c r="C102" s="45">
        <f>SUM('Single-Family'!C102+'Multi-Family'!C102+'Non-Residential - New Const'!C103)</f>
        <v>7</v>
      </c>
      <c r="D102" s="43">
        <f>SUM('Single-Family'!D102+'Multi-Family'!E102+'Non-Residential - New Const'!D103)</f>
        <v>1106746</v>
      </c>
      <c r="E102" s="107"/>
      <c r="F102" s="108"/>
      <c r="G102" s="45">
        <f>SUM('Single-Family'!G102+'Multi-Family'!I102+'Non-Residential - New Const'!G103)</f>
        <v>165</v>
      </c>
      <c r="H102" s="43">
        <f>SUM('Single-Family'!H102+'Multi-Family'!K102+'Non-Residential - New Const'!H103)</f>
        <v>27185064</v>
      </c>
      <c r="I102" s="45">
        <f>SUM('Single-Family'!I102+'Multi-Family'!L102+'Non-Residential - New Const'!I103)</f>
        <v>62</v>
      </c>
      <c r="J102" s="43">
        <f>SUM('Single-Family'!J102+'Multi-Family'!N102+'Non-Residential - New Const'!J103)</f>
        <v>20587397</v>
      </c>
      <c r="K102" s="45">
        <f>SUM('Single-Family'!K102+'Multi-Family'!O102+'Non-Residential - New Const'!K103)</f>
        <v>3</v>
      </c>
      <c r="L102" s="43">
        <f>SUM('Single-Family'!L102+'Multi-Family'!Q102+'Non-Residential - New Const'!L103)</f>
        <v>562000</v>
      </c>
      <c r="M102" s="45">
        <f>SUM('Single-Family'!M102+'Multi-Family'!R102+'Non-Residential - New Const'!M103)</f>
        <v>3</v>
      </c>
      <c r="N102" s="43">
        <f>SUM('Single-Family'!N102+'Multi-Family'!T102+'Non-Residential - New Const'!N103)</f>
        <v>2012266</v>
      </c>
      <c r="O102" s="45">
        <f>SUM('Single-Family'!O102+'Multi-Family'!U102+'Non-Residential - New Const'!O103)</f>
        <v>0</v>
      </c>
      <c r="P102" s="43">
        <f>SUM('Single-Family'!P102+'Multi-Family'!W102+'Non-Residential - New Const'!P103)</f>
        <v>0</v>
      </c>
      <c r="Q102" s="45">
        <f>SUM('Single-Family'!Q102+'Multi-Family'!X102+'Non-Residential - New Const'!Q103)</f>
        <v>0</v>
      </c>
      <c r="R102" s="43">
        <f>SUM('Single-Family'!R102+'Multi-Family'!Z102+'Non-Residential - New Const'!R103)</f>
        <v>0</v>
      </c>
      <c r="S102" s="10">
        <f>SUM('Single-Family'!S102+'Multi-Family'!AA102+'Non-Residential - New Const'!S103)</f>
        <v>6</v>
      </c>
      <c r="T102" s="10">
        <f>SUM('Single-Family'!T102+'Multi-Family'!AC102+'Non-Residential - New Const'!T103)</f>
        <v>1125760</v>
      </c>
      <c r="U102" s="21">
        <f t="shared" si="13"/>
        <v>246</v>
      </c>
      <c r="V102" s="22">
        <f t="shared" si="14"/>
        <v>52579233</v>
      </c>
      <c r="W102" s="19">
        <f>U102-Total!U89</f>
        <v>72</v>
      </c>
      <c r="X102" s="13">
        <f>W102/Total!U89</f>
        <v>0.41379310344827586</v>
      </c>
      <c r="Y102" s="12">
        <f>V102-Total!V89</f>
        <v>2518845</v>
      </c>
      <c r="Z102" s="13">
        <f>Y102/Total!V89</f>
        <v>5.0316130190601001E-2</v>
      </c>
      <c r="AA102" s="12">
        <f t="shared" si="12"/>
        <v>9541843</v>
      </c>
    </row>
    <row r="103" spans="1:27" s="26" customFormat="1" x14ac:dyDescent="0.2">
      <c r="A103" s="26" t="s">
        <v>25</v>
      </c>
      <c r="B103" s="9">
        <v>2011</v>
      </c>
      <c r="C103" s="45">
        <f>SUM('Single-Family'!C103+'Multi-Family'!C103+'Non-Residential - New Const'!C104)</f>
        <v>8</v>
      </c>
      <c r="D103" s="43">
        <f>SUM('Single-Family'!D103+'Multi-Family'!E103+'Non-Residential - New Const'!D104)</f>
        <v>1216336</v>
      </c>
      <c r="E103" s="107"/>
      <c r="F103" s="108"/>
      <c r="G103" s="45">
        <f>SUM('Single-Family'!G103+'Multi-Family'!I103+'Non-Residential - New Const'!G104)</f>
        <v>143</v>
      </c>
      <c r="H103" s="43">
        <f>SUM('Single-Family'!H103+'Multi-Family'!K103+'Non-Residential - New Const'!H104)</f>
        <v>44912184</v>
      </c>
      <c r="I103" s="45">
        <f>SUM('Single-Family'!I103+'Multi-Family'!L103+'Non-Residential - New Const'!I104)</f>
        <v>51</v>
      </c>
      <c r="J103" s="43">
        <f>SUM('Single-Family'!J103+'Multi-Family'!N103+'Non-Residential - New Const'!J104)</f>
        <v>13635949</v>
      </c>
      <c r="K103" s="45">
        <f>SUM('Single-Family'!K103+'Multi-Family'!O103+'Non-Residential - New Const'!K104)</f>
        <v>1</v>
      </c>
      <c r="L103" s="43">
        <f>SUM('Single-Family'!L103+'Multi-Family'!Q103+'Non-Residential - New Const'!L104)</f>
        <v>184000</v>
      </c>
      <c r="M103" s="45">
        <f>SUM('Single-Family'!M103+'Multi-Family'!R103+'Non-Residential - New Const'!M104)</f>
        <v>3</v>
      </c>
      <c r="N103" s="43">
        <f>SUM('Single-Family'!N103+'Multi-Family'!T103+'Non-Residential - New Const'!N104)</f>
        <v>504979</v>
      </c>
      <c r="O103" s="45">
        <f>SUM('Single-Family'!O103+'Multi-Family'!U103+'Non-Residential - New Const'!O104)</f>
        <v>0</v>
      </c>
      <c r="P103" s="43">
        <f>SUM('Single-Family'!P103+'Multi-Family'!W103+'Non-Residential - New Const'!P104)</f>
        <v>0</v>
      </c>
      <c r="Q103" s="45">
        <f>SUM('Single-Family'!Q103+'Multi-Family'!X103+'Non-Residential - New Const'!Q104)</f>
        <v>0</v>
      </c>
      <c r="R103" s="43">
        <f>SUM('Single-Family'!R103+'Multi-Family'!Z103+'Non-Residential - New Const'!R104)</f>
        <v>0</v>
      </c>
      <c r="S103" s="10">
        <f>SUM('Single-Family'!S103+'Multi-Family'!AA103+'Non-Residential - New Const'!S104)</f>
        <v>2</v>
      </c>
      <c r="T103" s="10">
        <f>SUM('Single-Family'!T103+'Multi-Family'!AC103+'Non-Residential - New Const'!T104)</f>
        <v>263242</v>
      </c>
      <c r="U103" s="21">
        <f t="shared" si="13"/>
        <v>208</v>
      </c>
      <c r="V103" s="22">
        <f t="shared" si="14"/>
        <v>60716690</v>
      </c>
      <c r="W103" s="19">
        <f>U103-Total!U90</f>
        <v>33</v>
      </c>
      <c r="X103" s="13">
        <f>W103/Total!U90</f>
        <v>0.18857142857142858</v>
      </c>
      <c r="Y103" s="12">
        <f>V103-Total!V90</f>
        <v>26204028</v>
      </c>
      <c r="Z103" s="13">
        <f>Y103/Total!V90</f>
        <v>0.75925838464735063</v>
      </c>
      <c r="AA103" s="12">
        <f t="shared" si="12"/>
        <v>35745871</v>
      </c>
    </row>
    <row r="104" spans="1:27" s="26" customFormat="1" x14ac:dyDescent="0.2">
      <c r="A104" s="26" t="s">
        <v>26</v>
      </c>
      <c r="B104" s="9">
        <v>2011</v>
      </c>
      <c r="C104" s="45">
        <f>SUM('Single-Family'!C104+'Multi-Family'!C104+'Non-Residential - New Const'!C105)</f>
        <v>6</v>
      </c>
      <c r="D104" s="43">
        <f>SUM('Single-Family'!D104+'Multi-Family'!E104+'Non-Residential - New Const'!D105)</f>
        <v>1087871</v>
      </c>
      <c r="E104" s="107"/>
      <c r="F104" s="108"/>
      <c r="G104" s="45">
        <f>SUM('Single-Family'!G104+'Multi-Family'!I104+'Non-Residential - New Const'!G105)</f>
        <v>109</v>
      </c>
      <c r="H104" s="43">
        <f>SUM('Single-Family'!H104+'Multi-Family'!K104+'Non-Residential - New Const'!H105)</f>
        <v>23247977</v>
      </c>
      <c r="I104" s="45">
        <f>SUM('Single-Family'!I104+'Multi-Family'!L104+'Non-Residential - New Const'!I105)</f>
        <v>67</v>
      </c>
      <c r="J104" s="43">
        <f>SUM('Single-Family'!J104+'Multi-Family'!N104+'Non-Residential - New Const'!J105)</f>
        <v>18998851</v>
      </c>
      <c r="K104" s="45">
        <f>SUM('Single-Family'!K104+'Multi-Family'!O104+'Non-Residential - New Const'!K105)</f>
        <v>3</v>
      </c>
      <c r="L104" s="43">
        <f>SUM('Single-Family'!L104+'Multi-Family'!Q104+'Non-Residential - New Const'!L105)</f>
        <v>568000</v>
      </c>
      <c r="M104" s="45">
        <f>SUM('Single-Family'!M104+'Multi-Family'!R104+'Non-Residential - New Const'!M105)</f>
        <v>5</v>
      </c>
      <c r="N104" s="43">
        <f>SUM('Single-Family'!N104+'Multi-Family'!T104+'Non-Residential - New Const'!N105)</f>
        <v>1148672</v>
      </c>
      <c r="O104" s="45">
        <f>SUM('Single-Family'!O104+'Multi-Family'!U104+'Non-Residential - New Const'!O105)</f>
        <v>0</v>
      </c>
      <c r="P104" s="43">
        <f>SUM('Single-Family'!P104+'Multi-Family'!W104+'Non-Residential - New Const'!P105)</f>
        <v>0</v>
      </c>
      <c r="Q104" s="45">
        <f>SUM('Single-Family'!Q104+'Multi-Family'!X104+'Non-Residential - New Const'!Q105)</f>
        <v>0</v>
      </c>
      <c r="R104" s="43">
        <f>SUM('Single-Family'!R104+'Multi-Family'!Z104+'Non-Residential - New Const'!R105)</f>
        <v>0</v>
      </c>
      <c r="S104" s="10">
        <f>SUM('Single-Family'!S104+'Multi-Family'!AA104+'Non-Residential - New Const'!S105)</f>
        <v>5</v>
      </c>
      <c r="T104" s="10">
        <f>SUM('Single-Family'!T104+'Multi-Family'!AC104+'Non-Residential - New Const'!T105)</f>
        <v>2575856</v>
      </c>
      <c r="U104" s="21">
        <f t="shared" si="13"/>
        <v>195</v>
      </c>
      <c r="V104" s="22">
        <f t="shared" si="14"/>
        <v>47627227</v>
      </c>
      <c r="W104" s="19">
        <f>U104-Total!U91</f>
        <v>7</v>
      </c>
      <c r="X104" s="13">
        <f>W104/Total!U91</f>
        <v>3.7234042553191488E-2</v>
      </c>
      <c r="Y104" s="12">
        <f>V104-Total!V91</f>
        <v>309894</v>
      </c>
      <c r="Z104" s="13">
        <f>Y104/Total!V91</f>
        <v>6.5492702219713018E-3</v>
      </c>
      <c r="AA104" s="12">
        <f t="shared" si="12"/>
        <v>36055765</v>
      </c>
    </row>
    <row r="105" spans="1:27" s="26" customFormat="1" x14ac:dyDescent="0.2">
      <c r="A105" s="26" t="s">
        <v>27</v>
      </c>
      <c r="B105" s="9">
        <v>2011</v>
      </c>
      <c r="C105" s="45">
        <f>SUM('Single-Family'!C105+'Multi-Family'!C105+'Non-Residential - New Const'!C106)</f>
        <v>3</v>
      </c>
      <c r="D105" s="43">
        <f>SUM('Single-Family'!D105+'Multi-Family'!E105+'Non-Residential - New Const'!D106)</f>
        <v>379844</v>
      </c>
      <c r="E105" s="107"/>
      <c r="F105" s="108"/>
      <c r="G105" s="45">
        <f>SUM('Single-Family'!G105+'Multi-Family'!I105+'Non-Residential - New Const'!G106)</f>
        <v>104</v>
      </c>
      <c r="H105" s="43">
        <f>SUM('Single-Family'!H105+'Multi-Family'!K105+'Non-Residential - New Const'!H106)</f>
        <v>27823106</v>
      </c>
      <c r="I105" s="45">
        <f>SUM('Single-Family'!I105+'Multi-Family'!L105+'Non-Residential - New Const'!I106)</f>
        <v>39</v>
      </c>
      <c r="J105" s="43">
        <f>SUM('Single-Family'!J105+'Multi-Family'!N105+'Non-Residential - New Const'!J106)</f>
        <v>12404703</v>
      </c>
      <c r="K105" s="45">
        <f>SUM('Single-Family'!K105+'Multi-Family'!O105+'Non-Residential - New Const'!K106)</f>
        <v>0</v>
      </c>
      <c r="L105" s="43">
        <f>SUM('Single-Family'!L105+'Multi-Family'!Q105+'Non-Residential - New Const'!L106)</f>
        <v>0</v>
      </c>
      <c r="M105" s="45">
        <f>SUM('Single-Family'!M105+'Multi-Family'!R105+'Non-Residential - New Const'!M106)</f>
        <v>4</v>
      </c>
      <c r="N105" s="43">
        <f>SUM('Single-Family'!N105+'Multi-Family'!T105+'Non-Residential - New Const'!N106)</f>
        <v>478516</v>
      </c>
      <c r="O105" s="45">
        <f>SUM('Single-Family'!O105+'Multi-Family'!U105+'Non-Residential - New Const'!O106)</f>
        <v>0</v>
      </c>
      <c r="P105" s="43">
        <f>SUM('Single-Family'!P105+'Multi-Family'!W105+'Non-Residential - New Const'!P106)</f>
        <v>0</v>
      </c>
      <c r="Q105" s="45">
        <f>SUM('Single-Family'!Q105+'Multi-Family'!X105+'Non-Residential - New Const'!Q106)</f>
        <v>0</v>
      </c>
      <c r="R105" s="43">
        <f>SUM('Single-Family'!R105+'Multi-Family'!Z105+'Non-Residential - New Const'!R106)</f>
        <v>0</v>
      </c>
      <c r="S105" s="10">
        <f>SUM('Single-Family'!S105+'Multi-Family'!AA105+'Non-Residential - New Const'!S106)</f>
        <v>3</v>
      </c>
      <c r="T105" s="10">
        <f>SUM('Single-Family'!T105+'Multi-Family'!AC105+'Non-Residential - New Const'!T106)</f>
        <v>1171200</v>
      </c>
      <c r="U105" s="21">
        <f t="shared" si="13"/>
        <v>153</v>
      </c>
      <c r="V105" s="22">
        <f t="shared" si="14"/>
        <v>42257369</v>
      </c>
      <c r="W105" s="19">
        <f>U105-Total!U92</f>
        <v>17</v>
      </c>
      <c r="X105" s="13">
        <f>W105/Total!U92</f>
        <v>0.125</v>
      </c>
      <c r="Y105" s="12">
        <f>V105-Total!V92</f>
        <v>-288837</v>
      </c>
      <c r="Z105" s="13">
        <f>Y105/Total!V92</f>
        <v>-6.7887839399828039E-3</v>
      </c>
      <c r="AA105" s="12">
        <f t="shared" si="12"/>
        <v>35766928</v>
      </c>
    </row>
    <row r="106" spans="1:27" s="26" customFormat="1" x14ac:dyDescent="0.2">
      <c r="A106" s="26" t="s">
        <v>28</v>
      </c>
      <c r="B106" s="9">
        <v>2011</v>
      </c>
      <c r="C106" s="45">
        <f>SUM('Single-Family'!C106+'Multi-Family'!C106+'Non-Residential - New Const'!C107)</f>
        <v>0</v>
      </c>
      <c r="D106" s="43">
        <f>SUM('Single-Family'!D106+'Multi-Family'!E106+'Non-Residential - New Const'!D107)</f>
        <v>0</v>
      </c>
      <c r="E106" s="107"/>
      <c r="F106" s="108"/>
      <c r="G106" s="45">
        <f>SUM('Single-Family'!G106+'Multi-Family'!I106+'Non-Residential - New Const'!G107)</f>
        <v>65</v>
      </c>
      <c r="H106" s="43">
        <f>SUM('Single-Family'!H106+'Multi-Family'!K106+'Non-Residential - New Const'!H107)</f>
        <v>14133135</v>
      </c>
      <c r="I106" s="45">
        <f>SUM('Single-Family'!I106+'Multi-Family'!L106+'Non-Residential - New Const'!I107)</f>
        <v>44</v>
      </c>
      <c r="J106" s="43">
        <f>SUM('Single-Family'!J106+'Multi-Family'!N106+'Non-Residential - New Const'!J107)</f>
        <v>23118147</v>
      </c>
      <c r="K106" s="45">
        <f>SUM('Single-Family'!K106+'Multi-Family'!O106+'Non-Residential - New Const'!K107)</f>
        <v>0</v>
      </c>
      <c r="L106" s="43">
        <f>SUM('Single-Family'!L106+'Multi-Family'!Q106+'Non-Residential - New Const'!L107)</f>
        <v>0</v>
      </c>
      <c r="M106" s="45">
        <f>SUM('Single-Family'!M106+'Multi-Family'!R106+'Non-Residential - New Const'!M107)</f>
        <v>4</v>
      </c>
      <c r="N106" s="43">
        <f>SUM('Single-Family'!N106+'Multi-Family'!T106+'Non-Residential - New Const'!N107)</f>
        <v>1378137</v>
      </c>
      <c r="O106" s="45">
        <f>SUM('Single-Family'!O106+'Multi-Family'!U106+'Non-Residential - New Const'!O107)</f>
        <v>0</v>
      </c>
      <c r="P106" s="43">
        <f>SUM('Single-Family'!P106+'Multi-Family'!W106+'Non-Residential - New Const'!P107)</f>
        <v>0</v>
      </c>
      <c r="Q106" s="45">
        <f>SUM('Single-Family'!Q106+'Multi-Family'!X106+'Non-Residential - New Const'!Q107)</f>
        <v>0</v>
      </c>
      <c r="R106" s="43">
        <f>SUM('Single-Family'!R106+'Multi-Family'!Z106+'Non-Residential - New Const'!R107)</f>
        <v>0</v>
      </c>
      <c r="S106" s="10">
        <f>SUM('Single-Family'!S106+'Multi-Family'!AA106+'Non-Residential - New Const'!S107)</f>
        <v>16</v>
      </c>
      <c r="T106" s="10">
        <f>SUM('Single-Family'!T106+'Multi-Family'!AC106+'Non-Residential - New Const'!T107)</f>
        <v>5095066</v>
      </c>
      <c r="U106" s="21">
        <f t="shared" si="13"/>
        <v>129</v>
      </c>
      <c r="V106" s="22">
        <f t="shared" si="14"/>
        <v>43724485</v>
      </c>
      <c r="W106" s="19">
        <f>U106-Total!U93</f>
        <v>22</v>
      </c>
      <c r="X106" s="13">
        <f>W106/Total!U93</f>
        <v>0.20560747663551401</v>
      </c>
      <c r="Y106" s="12">
        <f>V106-Total!V93</f>
        <v>12080733</v>
      </c>
      <c r="Z106" s="13">
        <f>Y106/Total!V93</f>
        <v>0.38177309062465159</v>
      </c>
      <c r="AA106" s="12">
        <f t="shared" si="12"/>
        <v>47847661</v>
      </c>
    </row>
    <row r="107" spans="1:27" s="26" customFormat="1" ht="13.5" thickBot="1" x14ac:dyDescent="0.25">
      <c r="A107" s="27" t="s">
        <v>29</v>
      </c>
      <c r="B107" s="15">
        <v>2011</v>
      </c>
      <c r="C107" s="46">
        <f>SUM('Single-Family'!C107+'Multi-Family'!C107+'Non-Residential - New Const'!C108)</f>
        <v>53</v>
      </c>
      <c r="D107" s="44">
        <f>SUM('Single-Family'!D107+'Multi-Family'!E107+'Non-Residential - New Const'!D108)</f>
        <v>9366648</v>
      </c>
      <c r="E107" s="109"/>
      <c r="F107" s="110"/>
      <c r="G107" s="46">
        <f>SUM('Single-Family'!G107+'Multi-Family'!I107+'Non-Residential - New Const'!G108)</f>
        <v>1313</v>
      </c>
      <c r="H107" s="44">
        <f>SUM('Single-Family'!H107+'Multi-Family'!K107+'Non-Residential - New Const'!H108)</f>
        <v>347935113</v>
      </c>
      <c r="I107" s="46">
        <f>SUM('Single-Family'!I107+'Multi-Family'!L107+'Non-Residential - New Const'!I108)</f>
        <v>661</v>
      </c>
      <c r="J107" s="44">
        <f>SUM('Single-Family'!J107+'Multi-Family'!N107+'Non-Residential - New Const'!J108)</f>
        <v>181922618</v>
      </c>
      <c r="K107" s="46">
        <f>SUM('Single-Family'!K107+'Multi-Family'!O107+'Non-Residential - New Const'!K108)</f>
        <v>11</v>
      </c>
      <c r="L107" s="44">
        <f>SUM('Single-Family'!L107+'Multi-Family'!Q107+'Non-Residential - New Const'!L108)</f>
        <v>2051000</v>
      </c>
      <c r="M107" s="46">
        <f>SUM('Single-Family'!M107+'Multi-Family'!R107+'Non-Residential - New Const'!M108)</f>
        <v>54</v>
      </c>
      <c r="N107" s="44">
        <f>SUM('Single-Family'!N107+'Multi-Family'!T107+'Non-Residential - New Const'!N108)</f>
        <v>33969911</v>
      </c>
      <c r="O107" s="46">
        <f>SUM('Single-Family'!O107+'Multi-Family'!U107+'Non-Residential - New Const'!O108)</f>
        <v>0</v>
      </c>
      <c r="P107" s="44">
        <f>SUM('Single-Family'!P107+'Multi-Family'!W107+'Non-Residential - New Const'!P108)</f>
        <v>0</v>
      </c>
      <c r="Q107" s="46">
        <f>SUM('Single-Family'!Q107+'Multi-Family'!X107+'Non-Residential - New Const'!Q108)</f>
        <v>0</v>
      </c>
      <c r="R107" s="44">
        <f>SUM('Single-Family'!R107+'Multi-Family'!Z107+'Non-Residential - New Const'!R108)</f>
        <v>0</v>
      </c>
      <c r="S107" s="16">
        <f>SUM('Single-Family'!S107+'Multi-Family'!AA107+'Non-Residential - New Const'!S108)</f>
        <v>78</v>
      </c>
      <c r="T107" s="16">
        <f>SUM('Single-Family'!T107+'Multi-Family'!AC107+'Non-Residential - New Const'!T108)</f>
        <v>20185623</v>
      </c>
      <c r="U107" s="23">
        <f t="shared" si="13"/>
        <v>2170</v>
      </c>
      <c r="V107" s="24">
        <f t="shared" si="14"/>
        <v>595430913</v>
      </c>
      <c r="W107" s="20">
        <f>SUM(W95:W106)</f>
        <v>-85</v>
      </c>
      <c r="X107" s="18">
        <f>W107/Total!U94</f>
        <v>-3.7694013303769404E-2</v>
      </c>
      <c r="Y107" s="17">
        <f>SUM(Y95:Y106)</f>
        <v>47847661</v>
      </c>
      <c r="Z107" s="18">
        <f>Y107/Total!V94</f>
        <v>8.7379701306131249E-2</v>
      </c>
      <c r="AA107" s="17">
        <f>Y107</f>
        <v>47847661</v>
      </c>
    </row>
    <row r="108" spans="1:27" s="26" customFormat="1" x14ac:dyDescent="0.2">
      <c r="A108" s="26" t="s">
        <v>17</v>
      </c>
      <c r="B108" s="9">
        <v>2012</v>
      </c>
      <c r="C108" s="45">
        <f>SUM('Single-Family'!C108+'Multi-Family'!C108+'Non-Residential - New Const'!C109)</f>
        <v>11</v>
      </c>
      <c r="D108" s="43">
        <f>SUM('Single-Family'!D108+'Multi-Family'!E108+'Non-Residential - New Const'!D109)</f>
        <v>906975</v>
      </c>
      <c r="E108" s="107"/>
      <c r="F108" s="108"/>
      <c r="G108" s="45">
        <f>SUM('Single-Family'!G108+'Multi-Family'!I108+'Non-Residential - New Const'!G109)</f>
        <v>76</v>
      </c>
      <c r="H108" s="43">
        <f>SUM('Single-Family'!H108+'Multi-Family'!K108+'Non-Residential - New Const'!H109)</f>
        <v>25953008</v>
      </c>
      <c r="I108" s="45">
        <f>SUM('Single-Family'!I108+'Multi-Family'!L108+'Non-Residential - New Const'!I109)</f>
        <v>30</v>
      </c>
      <c r="J108" s="43">
        <f>SUM('Single-Family'!J108+'Multi-Family'!N108+'Non-Residential - New Const'!J109)</f>
        <v>13501455</v>
      </c>
      <c r="K108" s="45">
        <f>SUM('Single-Family'!K108+'Multi-Family'!O108+'Non-Residential - New Const'!K109)</f>
        <v>1</v>
      </c>
      <c r="L108" s="43">
        <f>SUM('Single-Family'!L108+'Multi-Family'!Q108+'Non-Residential - New Const'!L109)</f>
        <v>185000</v>
      </c>
      <c r="M108" s="45">
        <f>SUM('Single-Family'!M108+'Multi-Family'!R108+'Non-Residential - New Const'!M109)</f>
        <v>3</v>
      </c>
      <c r="N108" s="43">
        <f>SUM('Single-Family'!N108+'Multi-Family'!T108+'Non-Residential - New Const'!N109)</f>
        <v>733801</v>
      </c>
      <c r="O108" s="45">
        <f>SUM('Single-Family'!O108+'Multi-Family'!U108+'Non-Residential - New Const'!O109)</f>
        <v>0</v>
      </c>
      <c r="P108" s="43">
        <f>SUM('Single-Family'!P108+'Multi-Family'!W108+'Non-Residential - New Const'!P109)</f>
        <v>0</v>
      </c>
      <c r="Q108" s="45">
        <f>SUM('Single-Family'!Q108+'Multi-Family'!X108+'Non-Residential - New Const'!Q109)</f>
        <v>0</v>
      </c>
      <c r="R108" s="43">
        <f>SUM('Single-Family'!R108+'Multi-Family'!Z108+'Non-Residential - New Const'!R109)</f>
        <v>0</v>
      </c>
      <c r="S108" s="10">
        <f>SUM('Single-Family'!S108+'Multi-Family'!AA108+'Non-Residential - New Const'!S109)</f>
        <v>4</v>
      </c>
      <c r="T108" s="10">
        <f>SUM('Single-Family'!T108+'Multi-Family'!AC108+'Non-Residential - New Const'!T109)</f>
        <v>2830179</v>
      </c>
      <c r="U108" s="21">
        <f t="shared" si="13"/>
        <v>125</v>
      </c>
      <c r="V108" s="22">
        <f t="shared" si="14"/>
        <v>44110418</v>
      </c>
      <c r="W108" s="19">
        <f>U108-Total!U95</f>
        <v>36</v>
      </c>
      <c r="X108" s="13">
        <f>W108/Total!U95</f>
        <v>0.4044943820224719</v>
      </c>
      <c r="Y108" s="12">
        <f>V108-Total!V95</f>
        <v>28586626</v>
      </c>
      <c r="Z108" s="13">
        <f>Y108/Total!V95</f>
        <v>1.8414718517228266</v>
      </c>
      <c r="AA108" s="12">
        <f>Y108</f>
        <v>28586626</v>
      </c>
    </row>
    <row r="109" spans="1:27" s="26" customFormat="1" x14ac:dyDescent="0.2">
      <c r="A109" s="26" t="s">
        <v>18</v>
      </c>
      <c r="B109" s="9">
        <v>2012</v>
      </c>
      <c r="C109" s="45">
        <f>SUM('Single-Family'!C109+'Multi-Family'!C109+'Non-Residential - New Const'!C110)</f>
        <v>3</v>
      </c>
      <c r="D109" s="43">
        <f>SUM('Single-Family'!D109+'Multi-Family'!E109+'Non-Residential - New Const'!D110)</f>
        <v>490968</v>
      </c>
      <c r="E109" s="107"/>
      <c r="F109" s="108"/>
      <c r="G109" s="45">
        <f>SUM('Single-Family'!G109+'Multi-Family'!I109+'Non-Residential - New Const'!G110)</f>
        <v>92</v>
      </c>
      <c r="H109" s="43">
        <f>SUM('Single-Family'!H109+'Multi-Family'!K109+'Non-Residential - New Const'!H110)</f>
        <v>15615116</v>
      </c>
      <c r="I109" s="45">
        <f>SUM('Single-Family'!I109+'Multi-Family'!L109+'Non-Residential - New Const'!I110)</f>
        <v>43</v>
      </c>
      <c r="J109" s="43">
        <f>SUM('Single-Family'!J109+'Multi-Family'!N109+'Non-Residential - New Const'!J110)</f>
        <v>10242985</v>
      </c>
      <c r="K109" s="45">
        <f>SUM('Single-Family'!K109+'Multi-Family'!O109+'Non-Residential - New Const'!K110)</f>
        <v>0</v>
      </c>
      <c r="L109" s="43">
        <f>SUM('Single-Family'!L109+'Multi-Family'!Q109+'Non-Residential - New Const'!L110)</f>
        <v>0</v>
      </c>
      <c r="M109" s="45">
        <f>SUM('Single-Family'!M109+'Multi-Family'!R109+'Non-Residential - New Const'!M110)</f>
        <v>0</v>
      </c>
      <c r="N109" s="43">
        <f>SUM('Single-Family'!N109+'Multi-Family'!T109+'Non-Residential - New Const'!N110)</f>
        <v>0</v>
      </c>
      <c r="O109" s="45">
        <f>SUM('Single-Family'!O109+'Multi-Family'!U109+'Non-Residential - New Const'!O110)</f>
        <v>0</v>
      </c>
      <c r="P109" s="43">
        <f>SUM('Single-Family'!P109+'Multi-Family'!W109+'Non-Residential - New Const'!P110)</f>
        <v>0</v>
      </c>
      <c r="Q109" s="45">
        <f>SUM('Single-Family'!Q109+'Multi-Family'!X109+'Non-Residential - New Const'!Q110)</f>
        <v>0</v>
      </c>
      <c r="R109" s="43">
        <f>SUM('Single-Family'!R109+'Multi-Family'!Z109+'Non-Residential - New Const'!R110)</f>
        <v>0</v>
      </c>
      <c r="S109" s="10">
        <f>SUM('Single-Family'!S109+'Multi-Family'!AA109+'Non-Residential - New Const'!S110)</f>
        <v>1</v>
      </c>
      <c r="T109" s="10">
        <f>SUM('Single-Family'!T109+'Multi-Family'!AC109+'Non-Residential - New Const'!T110)</f>
        <v>169212</v>
      </c>
      <c r="U109" s="21">
        <f t="shared" si="13"/>
        <v>139</v>
      </c>
      <c r="V109" s="22">
        <f t="shared" si="14"/>
        <v>26518281</v>
      </c>
      <c r="W109" s="19">
        <f>U109-Total!U96</f>
        <v>34</v>
      </c>
      <c r="X109" s="13">
        <f>W109/Total!U96</f>
        <v>0.32380952380952382</v>
      </c>
      <c r="Y109" s="12">
        <f>V109-Total!V96</f>
        <v>-7927775</v>
      </c>
      <c r="Z109" s="13">
        <f>Y109/Total!V96</f>
        <v>-0.2301504416064353</v>
      </c>
      <c r="AA109" s="12">
        <f t="shared" ref="AA109:AA119" si="15">AA108+Y109</f>
        <v>20658851</v>
      </c>
    </row>
    <row r="110" spans="1:27" s="26" customFormat="1" x14ac:dyDescent="0.2">
      <c r="A110" s="26" t="s">
        <v>19</v>
      </c>
      <c r="B110" s="9">
        <v>2012</v>
      </c>
      <c r="C110" s="45">
        <f>SUM('Single-Family'!C110+'Multi-Family'!C110+'Non-Residential - New Const'!C111)</f>
        <v>1</v>
      </c>
      <c r="D110" s="43">
        <f>SUM('Single-Family'!D110+'Multi-Family'!E110+'Non-Residential - New Const'!D111)</f>
        <v>167433</v>
      </c>
      <c r="E110" s="107"/>
      <c r="F110" s="108"/>
      <c r="G110" s="45">
        <f>SUM('Single-Family'!G110+'Multi-Family'!I110+'Non-Residential - New Const'!G111)</f>
        <v>111</v>
      </c>
      <c r="H110" s="43">
        <f>SUM('Single-Family'!H110+'Multi-Family'!K110+'Non-Residential - New Const'!H111)</f>
        <v>33439929</v>
      </c>
      <c r="I110" s="45">
        <f>SUM('Single-Family'!I110+'Multi-Family'!L110+'Non-Residential - New Const'!I111)</f>
        <v>72</v>
      </c>
      <c r="J110" s="43">
        <f>SUM('Single-Family'!J110+'Multi-Family'!N110+'Non-Residential - New Const'!J111)</f>
        <v>31934146</v>
      </c>
      <c r="K110" s="45">
        <f>SUM('Single-Family'!K110+'Multi-Family'!O110+'Non-Residential - New Const'!K111)</f>
        <v>1</v>
      </c>
      <c r="L110" s="43">
        <f>SUM('Single-Family'!L110+'Multi-Family'!Q110+'Non-Residential - New Const'!L111)</f>
        <v>190000</v>
      </c>
      <c r="M110" s="45">
        <f>SUM('Single-Family'!M110+'Multi-Family'!R110+'Non-Residential - New Const'!M111)</f>
        <v>9</v>
      </c>
      <c r="N110" s="43">
        <f>SUM('Single-Family'!N110+'Multi-Family'!T110+'Non-Residential - New Const'!N111)</f>
        <v>3013472</v>
      </c>
      <c r="O110" s="45">
        <f>SUM('Single-Family'!O110+'Multi-Family'!U110+'Non-Residential - New Const'!O111)</f>
        <v>0</v>
      </c>
      <c r="P110" s="43">
        <f>SUM('Single-Family'!P110+'Multi-Family'!W110+'Non-Residential - New Const'!P111)</f>
        <v>0</v>
      </c>
      <c r="Q110" s="45">
        <f>SUM('Single-Family'!Q110+'Multi-Family'!X110+'Non-Residential - New Const'!Q111)</f>
        <v>0</v>
      </c>
      <c r="R110" s="43">
        <f>SUM('Single-Family'!R110+'Multi-Family'!Z110+'Non-Residential - New Const'!R111)</f>
        <v>0</v>
      </c>
      <c r="S110" s="10">
        <f>SUM('Single-Family'!S110+'Multi-Family'!AA110+'Non-Residential - New Const'!S111)</f>
        <v>8</v>
      </c>
      <c r="T110" s="10">
        <f>SUM('Single-Family'!T110+'Multi-Family'!AC110+'Non-Residential - New Const'!T111)</f>
        <v>17816388</v>
      </c>
      <c r="U110" s="21">
        <f t="shared" si="13"/>
        <v>202</v>
      </c>
      <c r="V110" s="22">
        <f t="shared" si="14"/>
        <v>86561368</v>
      </c>
      <c r="W110" s="19">
        <f>U110-Total!U97</f>
        <v>10</v>
      </c>
      <c r="X110" s="13">
        <f>W110/Total!U97</f>
        <v>5.2083333333333336E-2</v>
      </c>
      <c r="Y110" s="12">
        <f>V110-Total!V97</f>
        <v>27880758</v>
      </c>
      <c r="Z110" s="13">
        <f>Y110/Total!V97</f>
        <v>0.47512726946771683</v>
      </c>
      <c r="AA110" s="12">
        <f t="shared" si="15"/>
        <v>48539609</v>
      </c>
    </row>
    <row r="111" spans="1:27" s="26" customFormat="1" x14ac:dyDescent="0.2">
      <c r="A111" s="26" t="s">
        <v>20</v>
      </c>
      <c r="B111" s="9">
        <v>2012</v>
      </c>
      <c r="C111" s="45">
        <f>SUM('Single-Family'!C111+'Multi-Family'!C111+'Non-Residential - New Const'!C112)</f>
        <v>1</v>
      </c>
      <c r="D111" s="43">
        <f>SUM('Single-Family'!D111+'Multi-Family'!E111+'Non-Residential - New Const'!D112)</f>
        <v>137384</v>
      </c>
      <c r="E111" s="107"/>
      <c r="F111" s="108"/>
      <c r="G111" s="45">
        <f>SUM('Single-Family'!G111+'Multi-Family'!I111+'Non-Residential - New Const'!G112)</f>
        <v>93</v>
      </c>
      <c r="H111" s="43">
        <f>SUM('Single-Family'!H111+'Multi-Family'!K111+'Non-Residential - New Const'!H112)</f>
        <v>16641385</v>
      </c>
      <c r="I111" s="45">
        <f>SUM('Single-Family'!I111+'Multi-Family'!L111+'Non-Residential - New Const'!I112)</f>
        <v>80</v>
      </c>
      <c r="J111" s="43">
        <f>SUM('Single-Family'!J111+'Multi-Family'!N111+'Non-Residential - New Const'!J112)</f>
        <v>19050307</v>
      </c>
      <c r="K111" s="45">
        <f>SUM('Single-Family'!K111+'Multi-Family'!O111+'Non-Residential - New Const'!K112)</f>
        <v>2</v>
      </c>
      <c r="L111" s="43">
        <f>SUM('Single-Family'!L111+'Multi-Family'!Q111+'Non-Residential - New Const'!L112)</f>
        <v>350000</v>
      </c>
      <c r="M111" s="45">
        <f>SUM('Single-Family'!M111+'Multi-Family'!R111+'Non-Residential - New Const'!M112)</f>
        <v>7</v>
      </c>
      <c r="N111" s="43">
        <f>SUM('Single-Family'!N111+'Multi-Family'!T111+'Non-Residential - New Const'!N112)</f>
        <v>1108880</v>
      </c>
      <c r="O111" s="45">
        <f>SUM('Single-Family'!O111+'Multi-Family'!U111+'Non-Residential - New Const'!O112)</f>
        <v>0</v>
      </c>
      <c r="P111" s="43">
        <f>SUM('Single-Family'!P111+'Multi-Family'!W111+'Non-Residential - New Const'!P112)</f>
        <v>0</v>
      </c>
      <c r="Q111" s="45">
        <f>SUM('Single-Family'!Q111+'Multi-Family'!X111+'Non-Residential - New Const'!Q112)</f>
        <v>0</v>
      </c>
      <c r="R111" s="43">
        <f>SUM('Single-Family'!R111+'Multi-Family'!Z111+'Non-Residential - New Const'!R112)</f>
        <v>0</v>
      </c>
      <c r="S111" s="10">
        <f>SUM('Single-Family'!S111+'Multi-Family'!AA111+'Non-Residential - New Const'!S112)</f>
        <v>7</v>
      </c>
      <c r="T111" s="10">
        <f>SUM('Single-Family'!T111+'Multi-Family'!AC111+'Non-Residential - New Const'!T112)</f>
        <v>1628628</v>
      </c>
      <c r="U111" s="21">
        <f t="shared" si="13"/>
        <v>190</v>
      </c>
      <c r="V111" s="22">
        <f t="shared" si="14"/>
        <v>38916584</v>
      </c>
      <c r="W111" s="19">
        <f>U111-Total!U98</f>
        <v>-26</v>
      </c>
      <c r="X111" s="13">
        <f>W111/Total!U98</f>
        <v>-0.12037037037037036</v>
      </c>
      <c r="Y111" s="12">
        <f>V111-Total!V98</f>
        <v>-12430200</v>
      </c>
      <c r="Z111" s="13">
        <f>Y111/Total!V98</f>
        <v>-0.24208332112873904</v>
      </c>
      <c r="AA111" s="12">
        <f t="shared" si="15"/>
        <v>36109409</v>
      </c>
    </row>
    <row r="112" spans="1:27" s="26" customFormat="1" x14ac:dyDescent="0.2">
      <c r="A112" s="26" t="s">
        <v>21</v>
      </c>
      <c r="B112" s="9">
        <v>2012</v>
      </c>
      <c r="C112" s="45">
        <f>SUM('Single-Family'!C112+'Multi-Family'!C112+'Non-Residential - New Const'!C113)</f>
        <v>0</v>
      </c>
      <c r="D112" s="43">
        <f>SUM('Single-Family'!D112+'Multi-Family'!E112+'Non-Residential - New Const'!D113)</f>
        <v>0</v>
      </c>
      <c r="E112" s="107"/>
      <c r="F112" s="108"/>
      <c r="G112" s="45">
        <f>SUM('Single-Family'!G112+'Multi-Family'!I112+'Non-Residential - New Const'!G113)</f>
        <v>149</v>
      </c>
      <c r="H112" s="43">
        <f>SUM('Single-Family'!H112+'Multi-Family'!K112+'Non-Residential - New Const'!H113)</f>
        <v>53071874</v>
      </c>
      <c r="I112" s="45">
        <f>SUM('Single-Family'!I112+'Multi-Family'!L112+'Non-Residential - New Const'!I113)</f>
        <v>88</v>
      </c>
      <c r="J112" s="43">
        <f>SUM('Single-Family'!J112+'Multi-Family'!N112+'Non-Residential - New Const'!J113)</f>
        <v>23675151</v>
      </c>
      <c r="K112" s="45">
        <f>SUM('Single-Family'!K112+'Multi-Family'!O112+'Non-Residential - New Const'!K113)</f>
        <v>0</v>
      </c>
      <c r="L112" s="43">
        <f>SUM('Single-Family'!L112+'Multi-Family'!Q112+'Non-Residential - New Const'!L113)</f>
        <v>0</v>
      </c>
      <c r="M112" s="45">
        <f>SUM('Single-Family'!M112+'Multi-Family'!R112+'Non-Residential - New Const'!M113)</f>
        <v>6</v>
      </c>
      <c r="N112" s="43">
        <f>SUM('Single-Family'!N112+'Multi-Family'!T112+'Non-Residential - New Const'!N113)</f>
        <v>1701082</v>
      </c>
      <c r="O112" s="45">
        <f>SUM('Single-Family'!O112+'Multi-Family'!U112+'Non-Residential - New Const'!O113)</f>
        <v>0</v>
      </c>
      <c r="P112" s="43">
        <f>SUM('Single-Family'!P112+'Multi-Family'!W112+'Non-Residential - New Const'!P113)</f>
        <v>0</v>
      </c>
      <c r="Q112" s="45">
        <f>SUM('Single-Family'!Q112+'Multi-Family'!X112+'Non-Residential - New Const'!Q113)</f>
        <v>0</v>
      </c>
      <c r="R112" s="43">
        <f>SUM('Single-Family'!R112+'Multi-Family'!Z112+'Non-Residential - New Const'!R113)</f>
        <v>0</v>
      </c>
      <c r="S112" s="10">
        <f>SUM('Single-Family'!S112+'Multi-Family'!AA112+'Non-Residential - New Const'!S113)</f>
        <v>13</v>
      </c>
      <c r="T112" s="10">
        <f>SUM('Single-Family'!T112+'Multi-Family'!AC112+'Non-Residential - New Const'!T113)</f>
        <v>7188212</v>
      </c>
      <c r="U112" s="21">
        <f t="shared" si="13"/>
        <v>256</v>
      </c>
      <c r="V112" s="22">
        <f t="shared" si="14"/>
        <v>85636319</v>
      </c>
      <c r="W112" s="19">
        <f>U112-Total!U99</f>
        <v>28</v>
      </c>
      <c r="X112" s="13">
        <f>W112/Total!U99</f>
        <v>0.12280701754385964</v>
      </c>
      <c r="Y112" s="12">
        <f>V112-Total!V99</f>
        <v>15412596</v>
      </c>
      <c r="Z112" s="13">
        <f>Y112/Total!V99</f>
        <v>0.21947848022811323</v>
      </c>
      <c r="AA112" s="12">
        <f t="shared" si="15"/>
        <v>51522005</v>
      </c>
    </row>
    <row r="113" spans="1:27" s="26" customFormat="1" x14ac:dyDescent="0.2">
      <c r="A113" s="26" t="s">
        <v>22</v>
      </c>
      <c r="B113" s="9">
        <v>2012</v>
      </c>
      <c r="C113" s="45">
        <f>SUM('Single-Family'!C113+'Multi-Family'!C113+'Non-Residential - New Const'!C114)</f>
        <v>0</v>
      </c>
      <c r="D113" s="43">
        <f>SUM('Single-Family'!D113+'Multi-Family'!E113+'Non-Residential - New Const'!D114)</f>
        <v>0</v>
      </c>
      <c r="E113" s="107"/>
      <c r="F113" s="108"/>
      <c r="G113" s="45">
        <f>SUM('Single-Family'!G113+'Multi-Family'!I113+'Non-Residential - New Const'!G114)</f>
        <v>134</v>
      </c>
      <c r="H113" s="43">
        <f>SUM('Single-Family'!H113+'Multi-Family'!K113+'Non-Residential - New Const'!H114)</f>
        <v>49996910</v>
      </c>
      <c r="I113" s="45">
        <f>SUM('Single-Family'!I113+'Multi-Family'!L113+'Non-Residential - New Const'!I114)</f>
        <v>94</v>
      </c>
      <c r="J113" s="43">
        <f>SUM('Single-Family'!J113+'Multi-Family'!N113+'Non-Residential - New Const'!J114)</f>
        <v>31200040</v>
      </c>
      <c r="K113" s="45">
        <f>SUM('Single-Family'!K113+'Multi-Family'!O113+'Non-Residential - New Const'!K114)</f>
        <v>1</v>
      </c>
      <c r="L113" s="43">
        <f>SUM('Single-Family'!L113+'Multi-Family'!Q113+'Non-Residential - New Const'!L114)</f>
        <v>210000</v>
      </c>
      <c r="M113" s="45">
        <f>SUM('Single-Family'!M113+'Multi-Family'!R113+'Non-Residential - New Const'!M114)</f>
        <v>0</v>
      </c>
      <c r="N113" s="43">
        <f>SUM('Single-Family'!N113+'Multi-Family'!T113+'Non-Residential - New Const'!N114)</f>
        <v>0</v>
      </c>
      <c r="O113" s="45">
        <f>SUM('Single-Family'!O113+'Multi-Family'!U113+'Non-Residential - New Const'!O114)</f>
        <v>0</v>
      </c>
      <c r="P113" s="43">
        <f>SUM('Single-Family'!P113+'Multi-Family'!W113+'Non-Residential - New Const'!P114)</f>
        <v>0</v>
      </c>
      <c r="Q113" s="45">
        <f>SUM('Single-Family'!Q113+'Multi-Family'!X113+'Non-Residential - New Const'!Q114)</f>
        <v>0</v>
      </c>
      <c r="R113" s="43">
        <f>SUM('Single-Family'!R113+'Multi-Family'!Z113+'Non-Residential - New Const'!R114)</f>
        <v>0</v>
      </c>
      <c r="S113" s="10">
        <f>SUM('Single-Family'!S113+'Multi-Family'!AA113+'Non-Residential - New Const'!S114)</f>
        <v>20</v>
      </c>
      <c r="T113" s="10">
        <f>SUM('Single-Family'!T113+'Multi-Family'!AC113+'Non-Residential - New Const'!T114)</f>
        <v>63818496</v>
      </c>
      <c r="U113" s="21">
        <f t="shared" si="13"/>
        <v>249</v>
      </c>
      <c r="V113" s="22">
        <f t="shared" si="14"/>
        <v>145225446</v>
      </c>
      <c r="W113" s="19">
        <f>U113-Total!U100</f>
        <v>57</v>
      </c>
      <c r="X113" s="13">
        <f>W113/Total!U100</f>
        <v>0.296875</v>
      </c>
      <c r="Y113" s="12">
        <f>V113-Total!V100</f>
        <v>82157495</v>
      </c>
      <c r="Z113" s="13">
        <f>Y113/Total!V100</f>
        <v>1.3026821657802075</v>
      </c>
      <c r="AA113" s="12">
        <f t="shared" si="15"/>
        <v>133679500</v>
      </c>
    </row>
    <row r="114" spans="1:27" s="26" customFormat="1" x14ac:dyDescent="0.2">
      <c r="A114" s="26" t="s">
        <v>23</v>
      </c>
      <c r="B114" s="9">
        <v>2012</v>
      </c>
      <c r="C114" s="45">
        <f>SUM('Single-Family'!C114+'Multi-Family'!C114+'Non-Residential - New Const'!C115)</f>
        <v>2</v>
      </c>
      <c r="D114" s="43">
        <f>SUM('Single-Family'!D114+'Multi-Family'!E114+'Non-Residential - New Const'!D115)</f>
        <v>517000</v>
      </c>
      <c r="E114" s="107"/>
      <c r="F114" s="108"/>
      <c r="G114" s="45">
        <f>SUM('Single-Family'!G114+'Multi-Family'!I114+'Non-Residential - New Const'!G115)</f>
        <v>133</v>
      </c>
      <c r="H114" s="43">
        <f>SUM('Single-Family'!H114+'Multi-Family'!K114+'Non-Residential - New Const'!H115)</f>
        <v>29235567</v>
      </c>
      <c r="I114" s="45">
        <f>SUM('Single-Family'!I114+'Multi-Family'!L114+'Non-Residential - New Const'!I115)</f>
        <v>48</v>
      </c>
      <c r="J114" s="43">
        <f>SUM('Single-Family'!J114+'Multi-Family'!N114+'Non-Residential - New Const'!J115)</f>
        <v>12015766</v>
      </c>
      <c r="K114" s="45">
        <f>SUM('Single-Family'!K114+'Multi-Family'!O114+'Non-Residential - New Const'!K115)</f>
        <v>1</v>
      </c>
      <c r="L114" s="43">
        <f>SUM('Single-Family'!L114+'Multi-Family'!Q114+'Non-Residential - New Const'!L115)</f>
        <v>200000</v>
      </c>
      <c r="M114" s="45">
        <f>SUM('Single-Family'!M114+'Multi-Family'!R114+'Non-Residential - New Const'!M115)</f>
        <v>0</v>
      </c>
      <c r="N114" s="43">
        <f>SUM('Single-Family'!N114+'Multi-Family'!T114+'Non-Residential - New Const'!N115)</f>
        <v>0</v>
      </c>
      <c r="O114" s="45">
        <f>SUM('Single-Family'!O114+'Multi-Family'!U114+'Non-Residential - New Const'!O115)</f>
        <v>0</v>
      </c>
      <c r="P114" s="43">
        <f>SUM('Single-Family'!P114+'Multi-Family'!W114+'Non-Residential - New Const'!P115)</f>
        <v>0</v>
      </c>
      <c r="Q114" s="45">
        <f>SUM('Single-Family'!Q114+'Multi-Family'!X114+'Non-Residential - New Const'!Q115)</f>
        <v>0</v>
      </c>
      <c r="R114" s="43">
        <f>SUM('Single-Family'!R114+'Multi-Family'!Z114+'Non-Residential - New Const'!R115)</f>
        <v>0</v>
      </c>
      <c r="S114" s="10">
        <f>SUM('Single-Family'!S114+'Multi-Family'!AA114+'Non-Residential - New Const'!S115)</f>
        <v>20</v>
      </c>
      <c r="T114" s="10">
        <f>SUM('Single-Family'!T114+'Multi-Family'!AC114+'Non-Residential - New Const'!T115)</f>
        <v>3680116</v>
      </c>
      <c r="U114" s="21">
        <f t="shared" si="13"/>
        <v>204</v>
      </c>
      <c r="V114" s="22">
        <f t="shared" si="14"/>
        <v>45648449</v>
      </c>
      <c r="W114" s="19">
        <f>U114-Total!U101</f>
        <v>-13</v>
      </c>
      <c r="X114" s="13">
        <f>W114/Total!U101</f>
        <v>-5.9907834101382486E-2</v>
      </c>
      <c r="Y114" s="12">
        <f>V114-Total!V101</f>
        <v>-9588544</v>
      </c>
      <c r="Z114" s="13">
        <f>Y114/Total!V101</f>
        <v>-0.17358917419708203</v>
      </c>
      <c r="AA114" s="12">
        <f t="shared" si="15"/>
        <v>124090956</v>
      </c>
    </row>
    <row r="115" spans="1:27" s="26" customFormat="1" x14ac:dyDescent="0.2">
      <c r="A115" s="26" t="s">
        <v>24</v>
      </c>
      <c r="B115" s="9">
        <v>2012</v>
      </c>
      <c r="C115" s="45">
        <f>SUM('Single-Family'!C115+'Multi-Family'!C115+'Non-Residential - New Const'!C116)</f>
        <v>0</v>
      </c>
      <c r="D115" s="43">
        <f>SUM('Single-Family'!D115+'Multi-Family'!E115+'Non-Residential - New Const'!D116)</f>
        <v>0</v>
      </c>
      <c r="E115" s="107"/>
      <c r="F115" s="108"/>
      <c r="G115" s="45">
        <f>SUM('Single-Family'!G115+'Multi-Family'!I115+'Non-Residential - New Const'!G116)</f>
        <v>135</v>
      </c>
      <c r="H115" s="43">
        <f>SUM('Single-Family'!H115+'Multi-Family'!K115+'Non-Residential - New Const'!H116)</f>
        <v>24116241</v>
      </c>
      <c r="I115" s="45">
        <f>SUM('Single-Family'!I115+'Multi-Family'!L115+'Non-Residential - New Const'!I116)</f>
        <v>73</v>
      </c>
      <c r="J115" s="43">
        <f>SUM('Single-Family'!J115+'Multi-Family'!N115+'Non-Residential - New Const'!J116)</f>
        <v>17042742</v>
      </c>
      <c r="K115" s="45">
        <f>SUM('Single-Family'!K115+'Multi-Family'!O115+'Non-Residential - New Const'!K116)</f>
        <v>0</v>
      </c>
      <c r="L115" s="43">
        <f>SUM('Single-Family'!L115+'Multi-Family'!Q115+'Non-Residential - New Const'!L116)</f>
        <v>0</v>
      </c>
      <c r="M115" s="45">
        <f>SUM('Single-Family'!M115+'Multi-Family'!R115+'Non-Residential - New Const'!M116)</f>
        <v>2</v>
      </c>
      <c r="N115" s="43">
        <f>SUM('Single-Family'!N115+'Multi-Family'!T115+'Non-Residential - New Const'!N116)</f>
        <v>297783</v>
      </c>
      <c r="O115" s="45">
        <f>SUM('Single-Family'!O115+'Multi-Family'!U115+'Non-Residential - New Const'!O116)</f>
        <v>0</v>
      </c>
      <c r="P115" s="43">
        <f>SUM('Single-Family'!P115+'Multi-Family'!W115+'Non-Residential - New Const'!P116)</f>
        <v>0</v>
      </c>
      <c r="Q115" s="45">
        <f>SUM('Single-Family'!Q115+'Multi-Family'!X115+'Non-Residential - New Const'!Q116)</f>
        <v>0</v>
      </c>
      <c r="R115" s="43">
        <f>SUM('Single-Family'!R115+'Multi-Family'!Z115+'Non-Residential - New Const'!R116)</f>
        <v>0</v>
      </c>
      <c r="S115" s="10">
        <f>SUM('Single-Family'!S115+'Multi-Family'!AA115+'Non-Residential - New Const'!S116)</f>
        <v>10</v>
      </c>
      <c r="T115" s="10">
        <f>SUM('Single-Family'!T115+'Multi-Family'!AC115+'Non-Residential - New Const'!T116)</f>
        <v>1860316</v>
      </c>
      <c r="U115" s="21">
        <f t="shared" si="13"/>
        <v>220</v>
      </c>
      <c r="V115" s="22">
        <f t="shared" si="14"/>
        <v>43317082</v>
      </c>
      <c r="W115" s="19">
        <f>U115-Total!U102</f>
        <v>-26</v>
      </c>
      <c r="X115" s="13">
        <f>W115/Total!U102</f>
        <v>-0.10569105691056911</v>
      </c>
      <c r="Y115" s="12">
        <f>V115-Total!V102</f>
        <v>-9262151</v>
      </c>
      <c r="Z115" s="13">
        <f>Y115/Total!V102</f>
        <v>-0.17615606907008324</v>
      </c>
      <c r="AA115" s="12">
        <f t="shared" si="15"/>
        <v>114828805</v>
      </c>
    </row>
    <row r="116" spans="1:27" s="26" customFormat="1" x14ac:dyDescent="0.2">
      <c r="A116" s="26" t="s">
        <v>25</v>
      </c>
      <c r="B116" s="9">
        <v>2012</v>
      </c>
      <c r="C116" s="45">
        <f>SUM('Single-Family'!C116+'Multi-Family'!C116+'Non-Residential - New Const'!C117)</f>
        <v>0</v>
      </c>
      <c r="D116" s="43">
        <f>SUM('Single-Family'!D116+'Multi-Family'!E116+'Non-Residential - New Const'!D117)</f>
        <v>0</v>
      </c>
      <c r="E116" s="107"/>
      <c r="F116" s="108"/>
      <c r="G116" s="45">
        <f>SUM('Single-Family'!G116+'Multi-Family'!I116+'Non-Residential - New Const'!G117)</f>
        <v>166</v>
      </c>
      <c r="H116" s="43">
        <f>SUM('Single-Family'!H116+'Multi-Family'!K116+'Non-Residential - New Const'!H117)</f>
        <v>51191127</v>
      </c>
      <c r="I116" s="45">
        <f>SUM('Single-Family'!I116+'Multi-Family'!L116+'Non-Residential - New Const'!I117)</f>
        <v>63</v>
      </c>
      <c r="J116" s="43">
        <f>SUM('Single-Family'!J116+'Multi-Family'!N116+'Non-Residential - New Const'!J117)</f>
        <v>20566762</v>
      </c>
      <c r="K116" s="45">
        <f>SUM('Single-Family'!K116+'Multi-Family'!O116+'Non-Residential - New Const'!K117)</f>
        <v>0</v>
      </c>
      <c r="L116" s="43">
        <f>SUM('Single-Family'!L116+'Multi-Family'!Q116+'Non-Residential - New Const'!L117)</f>
        <v>0</v>
      </c>
      <c r="M116" s="45">
        <f>SUM('Single-Family'!M116+'Multi-Family'!R116+'Non-Residential - New Const'!M117)</f>
        <v>5</v>
      </c>
      <c r="N116" s="43">
        <f>SUM('Single-Family'!N116+'Multi-Family'!T116+'Non-Residential - New Const'!N117)</f>
        <v>925326</v>
      </c>
      <c r="O116" s="45">
        <f>SUM('Single-Family'!O116+'Multi-Family'!U116+'Non-Residential - New Const'!O117)</f>
        <v>0</v>
      </c>
      <c r="P116" s="43">
        <f>SUM('Single-Family'!P116+'Multi-Family'!W116+'Non-Residential - New Const'!P117)</f>
        <v>0</v>
      </c>
      <c r="Q116" s="45">
        <f>SUM('Single-Family'!Q116+'Multi-Family'!X116+'Non-Residential - New Const'!Q117)</f>
        <v>0</v>
      </c>
      <c r="R116" s="43">
        <f>SUM('Single-Family'!R116+'Multi-Family'!Z116+'Non-Residential - New Const'!R117)</f>
        <v>0</v>
      </c>
      <c r="S116" s="10">
        <f>SUM('Single-Family'!S116+'Multi-Family'!AA116+'Non-Residential - New Const'!S117)</f>
        <v>9</v>
      </c>
      <c r="T116" s="10">
        <f>SUM('Single-Family'!T116+'Multi-Family'!AC116+'Non-Residential - New Const'!T117)</f>
        <v>5270877</v>
      </c>
      <c r="U116" s="21">
        <f t="shared" si="13"/>
        <v>243</v>
      </c>
      <c r="V116" s="22">
        <f t="shared" si="14"/>
        <v>77954092</v>
      </c>
      <c r="W116" s="19">
        <f>U116-Total!U103</f>
        <v>35</v>
      </c>
      <c r="X116" s="13">
        <f>W116/Total!U103</f>
        <v>0.16826923076923078</v>
      </c>
      <c r="Y116" s="12">
        <f>V116-Total!V103</f>
        <v>17237402</v>
      </c>
      <c r="Z116" s="13">
        <f>Y116/Total!V103</f>
        <v>0.2838989081914709</v>
      </c>
      <c r="AA116" s="12">
        <f t="shared" si="15"/>
        <v>132066207</v>
      </c>
    </row>
    <row r="117" spans="1:27" s="26" customFormat="1" x14ac:dyDescent="0.2">
      <c r="A117" s="26" t="s">
        <v>26</v>
      </c>
      <c r="B117" s="9">
        <v>2012</v>
      </c>
      <c r="C117" s="45">
        <f>SUM('Single-Family'!C117+'Multi-Family'!C117+'Non-Residential - New Const'!C118)</f>
        <v>0</v>
      </c>
      <c r="D117" s="43">
        <f>SUM('Single-Family'!D117+'Multi-Family'!E117+'Non-Residential - New Const'!D118)</f>
        <v>0</v>
      </c>
      <c r="E117" s="107"/>
      <c r="F117" s="108"/>
      <c r="G117" s="45">
        <f>SUM('Single-Family'!G117+'Multi-Family'!I117+'Non-Residential - New Const'!G118)</f>
        <v>95</v>
      </c>
      <c r="H117" s="43">
        <f>SUM('Single-Family'!H117+'Multi-Family'!K117+'Non-Residential - New Const'!H118)</f>
        <v>22353554</v>
      </c>
      <c r="I117" s="45">
        <f>SUM('Single-Family'!I117+'Multi-Family'!L117+'Non-Residential - New Const'!I118)</f>
        <v>55</v>
      </c>
      <c r="J117" s="43">
        <f>SUM('Single-Family'!J117+'Multi-Family'!N117+'Non-Residential - New Const'!J118)</f>
        <v>18544108</v>
      </c>
      <c r="K117" s="45">
        <f>SUM('Single-Family'!K117+'Multi-Family'!O117+'Non-Residential - New Const'!K118)</f>
        <v>0</v>
      </c>
      <c r="L117" s="43">
        <f>SUM('Single-Family'!L117+'Multi-Family'!Q117+'Non-Residential - New Const'!L118)</f>
        <v>0</v>
      </c>
      <c r="M117" s="45">
        <f>SUM('Single-Family'!M117+'Multi-Family'!R117+'Non-Residential - New Const'!M118)</f>
        <v>3</v>
      </c>
      <c r="N117" s="43">
        <f>SUM('Single-Family'!N117+'Multi-Family'!T117+'Non-Residential - New Const'!N118)</f>
        <v>563346</v>
      </c>
      <c r="O117" s="45">
        <f>SUM('Single-Family'!O117+'Multi-Family'!U117+'Non-Residential - New Const'!O118)</f>
        <v>0</v>
      </c>
      <c r="P117" s="43">
        <f>SUM('Single-Family'!P117+'Multi-Family'!W117+'Non-Residential - New Const'!P118)</f>
        <v>0</v>
      </c>
      <c r="Q117" s="45">
        <f>SUM('Single-Family'!Q117+'Multi-Family'!X117+'Non-Residential - New Const'!Q118)</f>
        <v>0</v>
      </c>
      <c r="R117" s="43">
        <f>SUM('Single-Family'!R117+'Multi-Family'!Z117+'Non-Residential - New Const'!R118)</f>
        <v>0</v>
      </c>
      <c r="S117" s="10">
        <f>SUM('Single-Family'!S117+'Multi-Family'!AA117+'Non-Residential - New Const'!S118)</f>
        <v>10</v>
      </c>
      <c r="T117" s="10">
        <f>SUM('Single-Family'!T117+'Multi-Family'!AC117+'Non-Residential - New Const'!T118)</f>
        <v>38592008</v>
      </c>
      <c r="U117" s="21">
        <f t="shared" si="13"/>
        <v>163</v>
      </c>
      <c r="V117" s="22">
        <f t="shared" si="14"/>
        <v>80053016</v>
      </c>
      <c r="W117" s="19">
        <f>U117-Total!U104</f>
        <v>-32</v>
      </c>
      <c r="X117" s="13">
        <f>W117/Total!U104</f>
        <v>-0.1641025641025641</v>
      </c>
      <c r="Y117" s="12">
        <f>V117-Total!V104</f>
        <v>32425789</v>
      </c>
      <c r="Z117" s="13">
        <f>Y117/Total!V104</f>
        <v>0.68082462579650083</v>
      </c>
      <c r="AA117" s="12">
        <f t="shared" si="15"/>
        <v>164491996</v>
      </c>
    </row>
    <row r="118" spans="1:27" s="26" customFormat="1" x14ac:dyDescent="0.2">
      <c r="A118" s="26" t="s">
        <v>27</v>
      </c>
      <c r="B118" s="9">
        <v>2012</v>
      </c>
      <c r="C118" s="45">
        <f>SUM('Single-Family'!C118+'Multi-Family'!C118+'Non-Residential - New Const'!C119)</f>
        <v>0</v>
      </c>
      <c r="D118" s="43">
        <f>SUM('Single-Family'!D118+'Multi-Family'!E118+'Non-Residential - New Const'!D119)</f>
        <v>0</v>
      </c>
      <c r="E118" s="107"/>
      <c r="F118" s="108"/>
      <c r="G118" s="45">
        <f>SUM('Single-Family'!G118+'Multi-Family'!I118+'Non-Residential - New Const'!G119)</f>
        <v>108</v>
      </c>
      <c r="H118" s="43">
        <f>SUM('Single-Family'!H118+'Multi-Family'!K118+'Non-Residential - New Const'!H119)</f>
        <v>30201806</v>
      </c>
      <c r="I118" s="45">
        <f>SUM('Single-Family'!I118+'Multi-Family'!L118+'Non-Residential - New Const'!I119)</f>
        <v>73</v>
      </c>
      <c r="J118" s="43">
        <f>SUM('Single-Family'!J118+'Multi-Family'!N118+'Non-Residential - New Const'!J119)</f>
        <v>27402296</v>
      </c>
      <c r="K118" s="45">
        <f>SUM('Single-Family'!K118+'Multi-Family'!O118+'Non-Residential - New Const'!K119)</f>
        <v>0</v>
      </c>
      <c r="L118" s="43">
        <f>SUM('Single-Family'!L118+'Multi-Family'!Q118+'Non-Residential - New Const'!L119)</f>
        <v>0</v>
      </c>
      <c r="M118" s="45">
        <f>SUM('Single-Family'!M118+'Multi-Family'!R118+'Non-Residential - New Const'!M119)</f>
        <v>4</v>
      </c>
      <c r="N118" s="43">
        <f>SUM('Single-Family'!N118+'Multi-Family'!T118+'Non-Residential - New Const'!N119)</f>
        <v>809476</v>
      </c>
      <c r="O118" s="45">
        <f>SUM('Single-Family'!O118+'Multi-Family'!U118+'Non-Residential - New Const'!O119)</f>
        <v>0</v>
      </c>
      <c r="P118" s="43">
        <f>SUM('Single-Family'!P118+'Multi-Family'!W118+'Non-Residential - New Const'!P119)</f>
        <v>0</v>
      </c>
      <c r="Q118" s="45">
        <f>SUM('Single-Family'!Q118+'Multi-Family'!X118+'Non-Residential - New Const'!Q119)</f>
        <v>0</v>
      </c>
      <c r="R118" s="43">
        <f>SUM('Single-Family'!R118+'Multi-Family'!Z118+'Non-Residential - New Const'!R119)</f>
        <v>0</v>
      </c>
      <c r="S118" s="10">
        <f>SUM('Single-Family'!S118+'Multi-Family'!AA118+'Non-Residential - New Const'!S119)</f>
        <v>10</v>
      </c>
      <c r="T118" s="10">
        <f>SUM('Single-Family'!T118+'Multi-Family'!AC118+'Non-Residential - New Const'!T119)</f>
        <v>2060673</v>
      </c>
      <c r="U118" s="21">
        <f t="shared" si="13"/>
        <v>195</v>
      </c>
      <c r="V118" s="22">
        <f t="shared" si="14"/>
        <v>60474251</v>
      </c>
      <c r="W118" s="19">
        <f>U118-Total!U105</f>
        <v>42</v>
      </c>
      <c r="X118" s="13">
        <f>W118/Total!U105</f>
        <v>0.27450980392156865</v>
      </c>
      <c r="Y118" s="12">
        <f>V118-Total!V105</f>
        <v>18216882</v>
      </c>
      <c r="Z118" s="13">
        <f>Y118/Total!V105</f>
        <v>0.43109361588507794</v>
      </c>
      <c r="AA118" s="12">
        <f t="shared" si="15"/>
        <v>182708878</v>
      </c>
    </row>
    <row r="119" spans="1:27" s="26" customFormat="1" x14ac:dyDescent="0.2">
      <c r="A119" s="26" t="s">
        <v>28</v>
      </c>
      <c r="B119" s="9">
        <v>2012</v>
      </c>
      <c r="C119" s="45">
        <f>SUM('Single-Family'!C119+'Multi-Family'!C119+'Non-Residential - New Const'!C120)</f>
        <v>0</v>
      </c>
      <c r="D119" s="43">
        <f>SUM('Single-Family'!D119+'Multi-Family'!E119+'Non-Residential - New Const'!D120)</f>
        <v>0</v>
      </c>
      <c r="E119" s="107"/>
      <c r="F119" s="108"/>
      <c r="G119" s="45">
        <f>SUM('Single-Family'!G119+'Multi-Family'!I119+'Non-Residential - New Const'!G120)</f>
        <v>96</v>
      </c>
      <c r="H119" s="43">
        <f>SUM('Single-Family'!H119+'Multi-Family'!K119+'Non-Residential - New Const'!H120)</f>
        <v>17914580</v>
      </c>
      <c r="I119" s="45">
        <f>SUM('Single-Family'!I119+'Multi-Family'!L119+'Non-Residential - New Const'!I120)</f>
        <v>49</v>
      </c>
      <c r="J119" s="43">
        <f>SUM('Single-Family'!J119+'Multi-Family'!N119+'Non-Residential - New Const'!J120)</f>
        <v>14509976</v>
      </c>
      <c r="K119" s="45">
        <f>SUM('Single-Family'!K119+'Multi-Family'!O119+'Non-Residential - New Const'!K120)</f>
        <v>0</v>
      </c>
      <c r="L119" s="43">
        <f>SUM('Single-Family'!L119+'Multi-Family'!Q119+'Non-Residential - New Const'!L120)</f>
        <v>0</v>
      </c>
      <c r="M119" s="45">
        <f>SUM('Single-Family'!M119+'Multi-Family'!R119+'Non-Residential - New Const'!M120)</f>
        <v>3</v>
      </c>
      <c r="N119" s="43">
        <f>SUM('Single-Family'!N119+'Multi-Family'!T119+'Non-Residential - New Const'!N120)</f>
        <v>475348</v>
      </c>
      <c r="O119" s="45">
        <f>SUM('Single-Family'!O119+'Multi-Family'!U119+'Non-Residential - New Const'!O120)</f>
        <v>0</v>
      </c>
      <c r="P119" s="43">
        <f>SUM('Single-Family'!P119+'Multi-Family'!W119+'Non-Residential - New Const'!P120)</f>
        <v>0</v>
      </c>
      <c r="Q119" s="45">
        <f>SUM('Single-Family'!Q119+'Multi-Family'!X119+'Non-Residential - New Const'!Q120)</f>
        <v>0</v>
      </c>
      <c r="R119" s="43">
        <f>SUM('Single-Family'!R119+'Multi-Family'!Z119+'Non-Residential - New Const'!R120)</f>
        <v>0</v>
      </c>
      <c r="S119" s="10">
        <f>SUM('Single-Family'!S119+'Multi-Family'!AA119+'Non-Residential - New Const'!S120)</f>
        <v>5</v>
      </c>
      <c r="T119" s="10">
        <f>SUM('Single-Family'!T119+'Multi-Family'!AC119+'Non-Residential - New Const'!T120)</f>
        <v>903263</v>
      </c>
      <c r="U119" s="21">
        <f t="shared" si="13"/>
        <v>153</v>
      </c>
      <c r="V119" s="22">
        <f t="shared" si="14"/>
        <v>33803167</v>
      </c>
      <c r="W119" s="19">
        <f>U119-Total!U106</f>
        <v>24</v>
      </c>
      <c r="X119" s="13">
        <f>W119/Total!U106</f>
        <v>0.18604651162790697</v>
      </c>
      <c r="Y119" s="12">
        <f>V119-Total!V106</f>
        <v>-9921318</v>
      </c>
      <c r="Z119" s="13">
        <f>Y119/Total!V106</f>
        <v>-0.22690531403628883</v>
      </c>
      <c r="AA119" s="12">
        <f t="shared" si="15"/>
        <v>172787560</v>
      </c>
    </row>
    <row r="120" spans="1:27" s="26" customFormat="1" ht="13.5" thickBot="1" x14ac:dyDescent="0.25">
      <c r="A120" s="27" t="s">
        <v>29</v>
      </c>
      <c r="B120" s="15">
        <v>2012</v>
      </c>
      <c r="C120" s="46">
        <f>SUM('Single-Family'!C120+'Multi-Family'!C120+'Non-Residential - New Const'!C121)</f>
        <v>18</v>
      </c>
      <c r="D120" s="44">
        <f>SUM('Single-Family'!D120+'Multi-Family'!E120+'Non-Residential - New Const'!D121)</f>
        <v>2219760</v>
      </c>
      <c r="E120" s="109"/>
      <c r="F120" s="110"/>
      <c r="G120" s="46">
        <f>SUM('Single-Family'!G120+'Multi-Family'!I120+'Non-Residential - New Const'!G121)</f>
        <v>1388</v>
      </c>
      <c r="H120" s="44">
        <f>SUM('Single-Family'!H120+'Multi-Family'!K120+'Non-Residential - New Const'!H121)</f>
        <v>369731097</v>
      </c>
      <c r="I120" s="46">
        <f>SUM('Single-Family'!I120+'Multi-Family'!L120+'Non-Residential - New Const'!I121)</f>
        <v>768</v>
      </c>
      <c r="J120" s="44">
        <f>SUM('Single-Family'!J120+'Multi-Family'!N120+'Non-Residential - New Const'!J121)</f>
        <v>239685734</v>
      </c>
      <c r="K120" s="46">
        <f>SUM('Single-Family'!K120+'Multi-Family'!O120+'Non-Residential - New Const'!K121)</f>
        <v>6</v>
      </c>
      <c r="L120" s="44">
        <f>SUM('Single-Family'!L120+'Multi-Family'!Q120+'Non-Residential - New Const'!L121)</f>
        <v>1135000</v>
      </c>
      <c r="M120" s="46">
        <f>SUM('Single-Family'!M120+'Multi-Family'!R120+'Non-Residential - New Const'!M121)</f>
        <v>42</v>
      </c>
      <c r="N120" s="44">
        <f>SUM('Single-Family'!N120+'Multi-Family'!T120+'Non-Residential - New Const'!N121)</f>
        <v>9628514</v>
      </c>
      <c r="O120" s="46">
        <f>SUM('Single-Family'!O120+'Multi-Family'!U120+'Non-Residential - New Const'!O121)</f>
        <v>0</v>
      </c>
      <c r="P120" s="44">
        <f>SUM('Single-Family'!P120+'Multi-Family'!W120+'Non-Residential - New Const'!P121)</f>
        <v>0</v>
      </c>
      <c r="Q120" s="46">
        <f>SUM('Single-Family'!Q120+'Multi-Family'!X120+'Non-Residential - New Const'!Q121)</f>
        <v>0</v>
      </c>
      <c r="R120" s="44">
        <f>SUM('Single-Family'!R120+'Multi-Family'!Z120+'Non-Residential - New Const'!R121)</f>
        <v>0</v>
      </c>
      <c r="S120" s="16">
        <f>SUM('Single-Family'!S120+'Multi-Family'!AA120+'Non-Residential - New Const'!S121)</f>
        <v>117</v>
      </c>
      <c r="T120" s="16">
        <f>SUM('Single-Family'!T120+'Multi-Family'!AC120+'Non-Residential - New Const'!T121)</f>
        <v>145818368</v>
      </c>
      <c r="U120" s="23">
        <f t="shared" si="13"/>
        <v>2339</v>
      </c>
      <c r="V120" s="24">
        <f t="shared" si="14"/>
        <v>768218473</v>
      </c>
      <c r="W120" s="20">
        <f>SUM(W108:W119)</f>
        <v>169</v>
      </c>
      <c r="X120" s="18">
        <f>W120/Total!U107</f>
        <v>7.7880184331797234E-2</v>
      </c>
      <c r="Y120" s="17">
        <f>SUM(Y108:Y119)</f>
        <v>172787560</v>
      </c>
      <c r="Z120" s="18">
        <f>Y120/Total!V107</f>
        <v>0.29018909873092197</v>
      </c>
      <c r="AA120" s="17">
        <f>Y120</f>
        <v>172787560</v>
      </c>
    </row>
    <row r="121" spans="1:27" s="26" customFormat="1" x14ac:dyDescent="0.2">
      <c r="A121" s="26" t="s">
        <v>17</v>
      </c>
      <c r="B121" s="9">
        <v>2013</v>
      </c>
      <c r="C121" s="45">
        <f>SUM('Single-Family'!C121+'Multi-Family'!C121+'Non-Residential - New Const'!C122)</f>
        <v>0</v>
      </c>
      <c r="D121" s="43">
        <f>SUM('Single-Family'!D121+'Multi-Family'!E121+'Non-Residential - New Const'!D122)</f>
        <v>0</v>
      </c>
      <c r="E121" s="107"/>
      <c r="F121" s="108"/>
      <c r="G121" s="45">
        <f>SUM('Single-Family'!G121+'Multi-Family'!I121+'Non-Residential - New Const'!G122)</f>
        <v>115</v>
      </c>
      <c r="H121" s="43">
        <f>SUM('Single-Family'!H121+'Multi-Family'!K121+'Non-Residential - New Const'!H122)</f>
        <v>29561392</v>
      </c>
      <c r="I121" s="45">
        <f>SUM('Single-Family'!I121+'Multi-Family'!L121+'Non-Residential - New Const'!I122)</f>
        <v>49</v>
      </c>
      <c r="J121" s="43">
        <f>SUM('Single-Family'!J121+'Multi-Family'!N121+'Non-Residential - New Const'!J122)</f>
        <v>14589168</v>
      </c>
      <c r="K121" s="45">
        <f>SUM('Single-Family'!K121+'Multi-Family'!O121+'Non-Residential - New Const'!K122)</f>
        <v>0</v>
      </c>
      <c r="L121" s="43">
        <f>SUM('Single-Family'!L121+'Multi-Family'!Q121+'Non-Residential - New Const'!L122)</f>
        <v>0</v>
      </c>
      <c r="M121" s="45">
        <f>SUM('Single-Family'!M121+'Multi-Family'!R121+'Non-Residential - New Const'!M122)</f>
        <v>3</v>
      </c>
      <c r="N121" s="43">
        <f>SUM('Single-Family'!N121+'Multi-Family'!T121+'Non-Residential - New Const'!N122)</f>
        <v>489868</v>
      </c>
      <c r="O121" s="45">
        <f>SUM('Single-Family'!O121+'Multi-Family'!U121+'Non-Residential - New Const'!O122)</f>
        <v>0</v>
      </c>
      <c r="P121" s="43">
        <f>SUM('Single-Family'!P121+'Multi-Family'!W121+'Non-Residential - New Const'!P122)</f>
        <v>0</v>
      </c>
      <c r="Q121" s="45">
        <f>SUM('Single-Family'!Q121+'Multi-Family'!X121+'Non-Residential - New Const'!Q122)</f>
        <v>0</v>
      </c>
      <c r="R121" s="43">
        <f>SUM('Single-Family'!R121+'Multi-Family'!Z121+'Non-Residential - New Const'!R122)</f>
        <v>0</v>
      </c>
      <c r="S121" s="10">
        <f>SUM('Single-Family'!S121+'Multi-Family'!AA121+'Non-Residential - New Const'!S122)</f>
        <v>6</v>
      </c>
      <c r="T121" s="10">
        <f>SUM('Single-Family'!T121+'Multi-Family'!AC121+'Non-Residential - New Const'!T122)</f>
        <v>1228684</v>
      </c>
      <c r="U121" s="21">
        <f t="shared" ref="U121:U145" si="16">SUM(C121+G121+I121+K121+M121+O121+Q121+S121)</f>
        <v>173</v>
      </c>
      <c r="V121" s="22">
        <f t="shared" ref="V121:V145" si="17">SUM(D121+H121+J121+L121+N121+P121+R121+T121)</f>
        <v>45869112</v>
      </c>
      <c r="W121" s="19">
        <f>U121-Total!U108</f>
        <v>48</v>
      </c>
      <c r="X121" s="13">
        <f>W121/Total!U108</f>
        <v>0.38400000000000001</v>
      </c>
      <c r="Y121" s="12">
        <f>V121-Total!V108</f>
        <v>1758694</v>
      </c>
      <c r="Z121" s="13">
        <f>Y121/Total!V108</f>
        <v>3.9870263754925195E-2</v>
      </c>
      <c r="AA121" s="12">
        <f>Y121</f>
        <v>1758694</v>
      </c>
    </row>
    <row r="122" spans="1:27" s="26" customFormat="1" x14ac:dyDescent="0.2">
      <c r="A122" s="26" t="s">
        <v>18</v>
      </c>
      <c r="B122" s="9">
        <v>2013</v>
      </c>
      <c r="C122" s="45">
        <f>SUM('Single-Family'!C122+'Multi-Family'!C122+'Non-Residential - New Const'!C123)</f>
        <v>1</v>
      </c>
      <c r="D122" s="43">
        <f>SUM('Single-Family'!D122+'Multi-Family'!E122+'Non-Residential - New Const'!D123)</f>
        <v>439000</v>
      </c>
      <c r="E122" s="107"/>
      <c r="F122" s="108"/>
      <c r="G122" s="45">
        <f>SUM('Single-Family'!G122+'Multi-Family'!I122+'Non-Residential - New Const'!G123)</f>
        <v>141</v>
      </c>
      <c r="H122" s="43">
        <f>SUM('Single-Family'!H122+'Multi-Family'!K122+'Non-Residential - New Const'!H123)</f>
        <v>38486914</v>
      </c>
      <c r="I122" s="45">
        <f>SUM('Single-Family'!I122+'Multi-Family'!L122+'Non-Residential - New Const'!I123)</f>
        <v>40</v>
      </c>
      <c r="J122" s="43">
        <f>SUM('Single-Family'!J122+'Multi-Family'!N122+'Non-Residential - New Const'!J123)</f>
        <v>9583720</v>
      </c>
      <c r="K122" s="45">
        <f>SUM('Single-Family'!K122+'Multi-Family'!O122+'Non-Residential - New Const'!K123)</f>
        <v>0</v>
      </c>
      <c r="L122" s="43">
        <f>SUM('Single-Family'!L122+'Multi-Family'!Q122+'Non-Residential - New Const'!L123)</f>
        <v>0</v>
      </c>
      <c r="M122" s="45">
        <f>SUM('Single-Family'!M122+'Multi-Family'!R122+'Non-Residential - New Const'!M123)</f>
        <v>1</v>
      </c>
      <c r="N122" s="43">
        <f>SUM('Single-Family'!N122+'Multi-Family'!T122+'Non-Residential - New Const'!N123)</f>
        <v>180000</v>
      </c>
      <c r="O122" s="45">
        <f>SUM('Single-Family'!O122+'Multi-Family'!U122+'Non-Residential - New Const'!O123)</f>
        <v>0</v>
      </c>
      <c r="P122" s="43">
        <f>SUM('Single-Family'!P122+'Multi-Family'!W122+'Non-Residential - New Const'!P123)</f>
        <v>0</v>
      </c>
      <c r="Q122" s="45">
        <f>SUM('Single-Family'!Q122+'Multi-Family'!X122+'Non-Residential - New Const'!Q123)</f>
        <v>0</v>
      </c>
      <c r="R122" s="43">
        <f>SUM('Single-Family'!R122+'Multi-Family'!Z122+'Non-Residential - New Const'!R123)</f>
        <v>0</v>
      </c>
      <c r="S122" s="10">
        <f>SUM('Single-Family'!S122+'Multi-Family'!AA122+'Non-Residential - New Const'!S123)</f>
        <v>5</v>
      </c>
      <c r="T122" s="10">
        <f>SUM('Single-Family'!T122+'Multi-Family'!AC122+'Non-Residential - New Const'!T123)</f>
        <v>20480439</v>
      </c>
      <c r="U122" s="21">
        <f t="shared" si="16"/>
        <v>188</v>
      </c>
      <c r="V122" s="22">
        <f t="shared" si="17"/>
        <v>69170073</v>
      </c>
      <c r="W122" s="19">
        <f>U122-Total!U109</f>
        <v>49</v>
      </c>
      <c r="X122" s="13">
        <f>W122/Total!U109</f>
        <v>0.35251798561151076</v>
      </c>
      <c r="Y122" s="12">
        <f>V122-Total!V109</f>
        <v>42651792</v>
      </c>
      <c r="Z122" s="13">
        <f>Y122/Total!V109</f>
        <v>1.6083920371761653</v>
      </c>
      <c r="AA122" s="12">
        <f t="shared" ref="AA122:AA132" si="18">AA121+Y122</f>
        <v>44410486</v>
      </c>
    </row>
    <row r="123" spans="1:27" s="26" customFormat="1" x14ac:dyDescent="0.2">
      <c r="A123" s="26" t="s">
        <v>19</v>
      </c>
      <c r="B123" s="9">
        <v>2013</v>
      </c>
      <c r="C123" s="45">
        <f>SUM('Single-Family'!C123+'Multi-Family'!C123+'Non-Residential - New Const'!C124)</f>
        <v>2</v>
      </c>
      <c r="D123" s="43">
        <f>SUM('Single-Family'!D123+'Multi-Family'!E123+'Non-Residential - New Const'!D124)</f>
        <v>4615560</v>
      </c>
      <c r="E123" s="107"/>
      <c r="F123" s="108"/>
      <c r="G123" s="45">
        <f>SUM('Single-Family'!G123+'Multi-Family'!I123+'Non-Residential - New Const'!G124)</f>
        <v>120</v>
      </c>
      <c r="H123" s="43">
        <f>SUM('Single-Family'!H123+'Multi-Family'!K123+'Non-Residential - New Const'!H124)</f>
        <v>20507270</v>
      </c>
      <c r="I123" s="45">
        <f>SUM('Single-Family'!I123+'Multi-Family'!L123+'Non-Residential - New Const'!I124)</f>
        <v>88</v>
      </c>
      <c r="J123" s="43">
        <f>SUM('Single-Family'!J123+'Multi-Family'!N123+'Non-Residential - New Const'!J124)</f>
        <v>45738492</v>
      </c>
      <c r="K123" s="45">
        <f>SUM('Single-Family'!K123+'Multi-Family'!O123+'Non-Residential - New Const'!K124)</f>
        <v>0</v>
      </c>
      <c r="L123" s="43">
        <f>SUM('Single-Family'!L123+'Multi-Family'!Q123+'Non-Residential - New Const'!L124)</f>
        <v>0</v>
      </c>
      <c r="M123" s="45">
        <f>SUM('Single-Family'!M123+'Multi-Family'!R123+'Non-Residential - New Const'!M124)</f>
        <v>7</v>
      </c>
      <c r="N123" s="43">
        <f>SUM('Single-Family'!N123+'Multi-Family'!T123+'Non-Residential - New Const'!N124)</f>
        <v>1200077</v>
      </c>
      <c r="O123" s="45">
        <f>SUM('Single-Family'!O123+'Multi-Family'!U123+'Non-Residential - New Const'!O124)</f>
        <v>0</v>
      </c>
      <c r="P123" s="43">
        <f>SUM('Single-Family'!P123+'Multi-Family'!W123+'Non-Residential - New Const'!P124)</f>
        <v>0</v>
      </c>
      <c r="Q123" s="45">
        <f>SUM('Single-Family'!Q123+'Multi-Family'!X123+'Non-Residential - New Const'!Q124)</f>
        <v>0</v>
      </c>
      <c r="R123" s="43">
        <f>SUM('Single-Family'!R123+'Multi-Family'!Z123+'Non-Residential - New Const'!R124)</f>
        <v>0</v>
      </c>
      <c r="S123" s="10">
        <f>SUM('Single-Family'!S123+'Multi-Family'!AA123+'Non-Residential - New Const'!S124)</f>
        <v>10</v>
      </c>
      <c r="T123" s="10">
        <f>SUM('Single-Family'!T123+'Multi-Family'!AC123+'Non-Residential - New Const'!T124)</f>
        <v>1880483</v>
      </c>
      <c r="U123" s="21">
        <f t="shared" si="16"/>
        <v>227</v>
      </c>
      <c r="V123" s="22">
        <f t="shared" si="17"/>
        <v>73941882</v>
      </c>
      <c r="W123" s="19">
        <f>U123-Total!U110</f>
        <v>25</v>
      </c>
      <c r="X123" s="13">
        <f>W123/Total!U110</f>
        <v>0.12376237623762376</v>
      </c>
      <c r="Y123" s="12">
        <f>V123-Total!V110</f>
        <v>-12619486</v>
      </c>
      <c r="Z123" s="13">
        <f>Y123/Total!V110</f>
        <v>-0.14578658230077879</v>
      </c>
      <c r="AA123" s="12">
        <f t="shared" si="18"/>
        <v>31791000</v>
      </c>
    </row>
    <row r="124" spans="1:27" s="26" customFormat="1" x14ac:dyDescent="0.2">
      <c r="A124" s="26" t="s">
        <v>20</v>
      </c>
      <c r="B124" s="9">
        <v>2013</v>
      </c>
      <c r="C124" s="45">
        <f>SUM('Single-Family'!C124+'Multi-Family'!C124+'Non-Residential - New Const'!C125)</f>
        <v>3</v>
      </c>
      <c r="D124" s="43">
        <f>SUM('Single-Family'!D124+'Multi-Family'!E124+'Non-Residential - New Const'!D125)</f>
        <v>369294</v>
      </c>
      <c r="E124" s="107"/>
      <c r="F124" s="108"/>
      <c r="G124" s="45">
        <f>SUM('Single-Family'!G124+'Multi-Family'!I124+'Non-Residential - New Const'!G125)</f>
        <v>184</v>
      </c>
      <c r="H124" s="43">
        <f>SUM('Single-Family'!H124+'Multi-Family'!K124+'Non-Residential - New Const'!H125)</f>
        <v>71853706</v>
      </c>
      <c r="I124" s="45">
        <f>SUM('Single-Family'!I124+'Multi-Family'!L124+'Non-Residential - New Const'!I125)</f>
        <v>118</v>
      </c>
      <c r="J124" s="43">
        <f>SUM('Single-Family'!J124+'Multi-Family'!N124+'Non-Residential - New Const'!J125)</f>
        <v>48978542</v>
      </c>
      <c r="K124" s="45">
        <f>SUM('Single-Family'!K124+'Multi-Family'!O124+'Non-Residential - New Const'!K125)</f>
        <v>0</v>
      </c>
      <c r="L124" s="43">
        <f>SUM('Single-Family'!L124+'Multi-Family'!Q124+'Non-Residential - New Const'!L125)</f>
        <v>0</v>
      </c>
      <c r="M124" s="45">
        <f>SUM('Single-Family'!M124+'Multi-Family'!R124+'Non-Residential - New Const'!M125)</f>
        <v>5</v>
      </c>
      <c r="N124" s="43">
        <f>SUM('Single-Family'!N124+'Multi-Family'!T124+'Non-Residential - New Const'!N125)</f>
        <v>920216</v>
      </c>
      <c r="O124" s="45">
        <f>SUM('Single-Family'!O124+'Multi-Family'!U124+'Non-Residential - New Const'!O125)</f>
        <v>0</v>
      </c>
      <c r="P124" s="43">
        <f>SUM('Single-Family'!P124+'Multi-Family'!W124+'Non-Residential - New Const'!P125)</f>
        <v>0</v>
      </c>
      <c r="Q124" s="45">
        <f>SUM('Single-Family'!Q124+'Multi-Family'!X124+'Non-Residential - New Const'!Q125)</f>
        <v>0</v>
      </c>
      <c r="R124" s="43">
        <f>SUM('Single-Family'!R124+'Multi-Family'!Z124+'Non-Residential - New Const'!R125)</f>
        <v>0</v>
      </c>
      <c r="S124" s="10">
        <f>SUM('Single-Family'!S124+'Multi-Family'!AA124+'Non-Residential - New Const'!S125)</f>
        <v>10</v>
      </c>
      <c r="T124" s="10">
        <f>SUM('Single-Family'!T124+'Multi-Family'!AC124+'Non-Residential - New Const'!T125)</f>
        <v>33154990</v>
      </c>
      <c r="U124" s="21">
        <f t="shared" si="16"/>
        <v>320</v>
      </c>
      <c r="V124" s="22">
        <f t="shared" si="17"/>
        <v>155276748</v>
      </c>
      <c r="W124" s="19">
        <f>U124-Total!U111</f>
        <v>130</v>
      </c>
      <c r="X124" s="13">
        <f>W124/Total!U111</f>
        <v>0.68421052631578949</v>
      </c>
      <c r="Y124" s="12">
        <f>V124-Total!V111</f>
        <v>116360164</v>
      </c>
      <c r="Z124" s="13">
        <f>Y124/Total!V111</f>
        <v>2.9899891521825244</v>
      </c>
      <c r="AA124" s="12">
        <f t="shared" si="18"/>
        <v>148151164</v>
      </c>
    </row>
    <row r="125" spans="1:27" s="26" customFormat="1" x14ac:dyDescent="0.2">
      <c r="A125" s="26" t="s">
        <v>21</v>
      </c>
      <c r="B125" s="9">
        <v>2013</v>
      </c>
      <c r="C125" s="45">
        <f>SUM('Single-Family'!C125+'Multi-Family'!C125+'Non-Residential - New Const'!C126)</f>
        <v>1</v>
      </c>
      <c r="D125" s="43">
        <f>SUM('Single-Family'!D125+'Multi-Family'!E125+'Non-Residential - New Const'!D126)</f>
        <v>86484</v>
      </c>
      <c r="E125" s="107"/>
      <c r="F125" s="108"/>
      <c r="G125" s="45">
        <f>SUM('Single-Family'!G125+'Multi-Family'!I125+'Non-Residential - New Const'!G126)</f>
        <v>183</v>
      </c>
      <c r="H125" s="43">
        <f>SUM('Single-Family'!H125+'Multi-Family'!K125+'Non-Residential - New Const'!H126)</f>
        <v>34931060</v>
      </c>
      <c r="I125" s="45">
        <f>SUM('Single-Family'!I125+'Multi-Family'!L125+'Non-Residential - New Const'!I126)</f>
        <v>96</v>
      </c>
      <c r="J125" s="43">
        <f>SUM('Single-Family'!J125+'Multi-Family'!N125+'Non-Residential - New Const'!J126)</f>
        <v>25618969</v>
      </c>
      <c r="K125" s="45">
        <f>SUM('Single-Family'!K125+'Multi-Family'!O125+'Non-Residential - New Const'!K126)</f>
        <v>0</v>
      </c>
      <c r="L125" s="43">
        <f>SUM('Single-Family'!L125+'Multi-Family'!Q125+'Non-Residential - New Const'!L126)</f>
        <v>0</v>
      </c>
      <c r="M125" s="45">
        <f>SUM('Single-Family'!M125+'Multi-Family'!R125+'Non-Residential - New Const'!M126)</f>
        <v>9</v>
      </c>
      <c r="N125" s="43">
        <f>SUM('Single-Family'!N125+'Multi-Family'!T125+'Non-Residential - New Const'!N126)</f>
        <v>1425238</v>
      </c>
      <c r="O125" s="45">
        <f>SUM('Single-Family'!O125+'Multi-Family'!U125+'Non-Residential - New Const'!O126)</f>
        <v>0</v>
      </c>
      <c r="P125" s="43">
        <f>SUM('Single-Family'!P125+'Multi-Family'!W125+'Non-Residential - New Const'!P126)</f>
        <v>0</v>
      </c>
      <c r="Q125" s="45">
        <f>SUM('Single-Family'!Q125+'Multi-Family'!X125+'Non-Residential - New Const'!Q126)</f>
        <v>0</v>
      </c>
      <c r="R125" s="43">
        <f>SUM('Single-Family'!R125+'Multi-Family'!Z125+'Non-Residential - New Const'!R126)</f>
        <v>0</v>
      </c>
      <c r="S125" s="10">
        <f>SUM('Single-Family'!S125+'Multi-Family'!AA125+'Non-Residential - New Const'!S126)</f>
        <v>11</v>
      </c>
      <c r="T125" s="10">
        <f>SUM('Single-Family'!T125+'Multi-Family'!AC125+'Non-Residential - New Const'!T126)</f>
        <v>46883313</v>
      </c>
      <c r="U125" s="21">
        <f t="shared" si="16"/>
        <v>300</v>
      </c>
      <c r="V125" s="22">
        <f t="shared" si="17"/>
        <v>108945064</v>
      </c>
      <c r="W125" s="19">
        <f>U125-Total!U112</f>
        <v>44</v>
      </c>
      <c r="X125" s="13">
        <f>W125/Total!U112</f>
        <v>0.171875</v>
      </c>
      <c r="Y125" s="12">
        <f>V125-Total!V112</f>
        <v>23308745</v>
      </c>
      <c r="Z125" s="13">
        <f>Y125/Total!V112</f>
        <v>0.27218293911021563</v>
      </c>
      <c r="AA125" s="12">
        <f t="shared" si="18"/>
        <v>171459909</v>
      </c>
    </row>
    <row r="126" spans="1:27" s="26" customFormat="1" x14ac:dyDescent="0.2">
      <c r="A126" s="26" t="s">
        <v>22</v>
      </c>
      <c r="B126" s="9">
        <v>2013</v>
      </c>
      <c r="C126" s="45">
        <f>SUM('Single-Family'!C126+'Multi-Family'!C126+'Non-Residential - New Const'!C127)</f>
        <v>1</v>
      </c>
      <c r="D126" s="43">
        <f>SUM('Single-Family'!D126+'Multi-Family'!E126+'Non-Residential - New Const'!D127)</f>
        <v>107693</v>
      </c>
      <c r="E126" s="107"/>
      <c r="F126" s="108"/>
      <c r="G126" s="45">
        <f>SUM('Single-Family'!G126+'Multi-Family'!I126+'Non-Residential - New Const'!G127)</f>
        <v>161</v>
      </c>
      <c r="H126" s="43">
        <f>SUM('Single-Family'!H126+'Multi-Family'!K126+'Non-Residential - New Const'!H127)</f>
        <v>43330222</v>
      </c>
      <c r="I126" s="45">
        <f>SUM('Single-Family'!I126+'Multi-Family'!L126+'Non-Residential - New Const'!I127)</f>
        <v>114</v>
      </c>
      <c r="J126" s="43">
        <f>SUM('Single-Family'!J126+'Multi-Family'!N126+'Non-Residential - New Const'!J127)</f>
        <v>28095271</v>
      </c>
      <c r="K126" s="45">
        <f>SUM('Single-Family'!K126+'Multi-Family'!O126+'Non-Residential - New Const'!K127)</f>
        <v>0</v>
      </c>
      <c r="L126" s="43">
        <f>SUM('Single-Family'!L126+'Multi-Family'!Q126+'Non-Residential - New Const'!L127)</f>
        <v>0</v>
      </c>
      <c r="M126" s="45">
        <f>SUM('Single-Family'!M126+'Multi-Family'!R126+'Non-Residential - New Const'!M127)</f>
        <v>7</v>
      </c>
      <c r="N126" s="43">
        <f>SUM('Single-Family'!N126+'Multi-Family'!T126+'Non-Residential - New Const'!N127)</f>
        <v>1482688</v>
      </c>
      <c r="O126" s="45">
        <f>SUM('Single-Family'!O126+'Multi-Family'!U126+'Non-Residential - New Const'!O127)</f>
        <v>0</v>
      </c>
      <c r="P126" s="43">
        <f>SUM('Single-Family'!P126+'Multi-Family'!W126+'Non-Residential - New Const'!P127)</f>
        <v>0</v>
      </c>
      <c r="Q126" s="45">
        <f>SUM('Single-Family'!Q126+'Multi-Family'!X126+'Non-Residential - New Const'!Q127)</f>
        <v>0</v>
      </c>
      <c r="R126" s="43">
        <f>SUM('Single-Family'!R126+'Multi-Family'!Z126+'Non-Residential - New Const'!R127)</f>
        <v>0</v>
      </c>
      <c r="S126" s="10">
        <f>SUM('Single-Family'!S126+'Multi-Family'!AA126+'Non-Residential - New Const'!S127)</f>
        <v>11</v>
      </c>
      <c r="T126" s="10">
        <f>SUM('Single-Family'!T126+'Multi-Family'!AC126+'Non-Residential - New Const'!T127)</f>
        <v>2497239</v>
      </c>
      <c r="U126" s="21">
        <f t="shared" si="16"/>
        <v>294</v>
      </c>
      <c r="V126" s="22">
        <f t="shared" si="17"/>
        <v>75513113</v>
      </c>
      <c r="W126" s="19">
        <f>U126-Total!U113</f>
        <v>45</v>
      </c>
      <c r="X126" s="13">
        <f>W126/Total!U113</f>
        <v>0.18072289156626506</v>
      </c>
      <c r="Y126" s="12">
        <f>V126-Total!V113</f>
        <v>-69712333</v>
      </c>
      <c r="Z126" s="13">
        <f>Y126/Total!V113</f>
        <v>-0.48002836224720563</v>
      </c>
      <c r="AA126" s="12">
        <f t="shared" si="18"/>
        <v>101747576</v>
      </c>
    </row>
    <row r="127" spans="1:27" s="26" customFormat="1" x14ac:dyDescent="0.2">
      <c r="A127" s="26" t="s">
        <v>23</v>
      </c>
      <c r="B127" s="9">
        <v>2013</v>
      </c>
      <c r="C127" s="45">
        <f>SUM('Single-Family'!C127+'Multi-Family'!C127+'Non-Residential - New Const'!C128)</f>
        <v>2</v>
      </c>
      <c r="D127" s="43">
        <f>SUM('Single-Family'!D127+'Multi-Family'!E127+'Non-Residential - New Const'!D128)</f>
        <v>641000</v>
      </c>
      <c r="E127" s="107"/>
      <c r="F127" s="108"/>
      <c r="G127" s="45">
        <f>SUM('Single-Family'!G127+'Multi-Family'!I127+'Non-Residential - New Const'!G128)</f>
        <v>145</v>
      </c>
      <c r="H127" s="43">
        <f>SUM('Single-Family'!H127+'Multi-Family'!K127+'Non-Residential - New Const'!H128)</f>
        <v>34546746</v>
      </c>
      <c r="I127" s="45">
        <f>SUM('Single-Family'!I127+'Multi-Family'!L127+'Non-Residential - New Const'!I128)</f>
        <v>94</v>
      </c>
      <c r="J127" s="43">
        <f>SUM('Single-Family'!J127+'Multi-Family'!N127+'Non-Residential - New Const'!J128)</f>
        <v>25757401</v>
      </c>
      <c r="K127" s="45">
        <f>SUM('Single-Family'!K127+'Multi-Family'!O127+'Non-Residential - New Const'!K128)</f>
        <v>0</v>
      </c>
      <c r="L127" s="43">
        <f>SUM('Single-Family'!L127+'Multi-Family'!Q127+'Non-Residential - New Const'!L128)</f>
        <v>0</v>
      </c>
      <c r="M127" s="45">
        <f>SUM('Single-Family'!M127+'Multi-Family'!R127+'Non-Residential - New Const'!M128)</f>
        <v>6</v>
      </c>
      <c r="N127" s="43">
        <f>SUM('Single-Family'!N127+'Multi-Family'!T127+'Non-Residential - New Const'!N128)</f>
        <v>1387828</v>
      </c>
      <c r="O127" s="45">
        <f>SUM('Single-Family'!O127+'Multi-Family'!U127+'Non-Residential - New Const'!O128)</f>
        <v>0</v>
      </c>
      <c r="P127" s="43">
        <f>SUM('Single-Family'!P127+'Multi-Family'!W127+'Non-Residential - New Const'!P128)</f>
        <v>0</v>
      </c>
      <c r="Q127" s="45">
        <f>SUM('Single-Family'!Q127+'Multi-Family'!X127+'Non-Residential - New Const'!Q128)</f>
        <v>0</v>
      </c>
      <c r="R127" s="43">
        <f>SUM('Single-Family'!R127+'Multi-Family'!Z127+'Non-Residential - New Const'!R128)</f>
        <v>0</v>
      </c>
      <c r="S127" s="10">
        <f>SUM('Single-Family'!S127+'Multi-Family'!AA127+'Non-Residential - New Const'!S128)</f>
        <v>10</v>
      </c>
      <c r="T127" s="10">
        <f>SUM('Single-Family'!T127+'Multi-Family'!AC127+'Non-Residential - New Const'!T128)</f>
        <v>3692560</v>
      </c>
      <c r="U127" s="21">
        <f t="shared" si="16"/>
        <v>257</v>
      </c>
      <c r="V127" s="22">
        <f t="shared" si="17"/>
        <v>66025535</v>
      </c>
      <c r="W127" s="19">
        <f>U127-Total!U114</f>
        <v>53</v>
      </c>
      <c r="X127" s="13">
        <f>W127/Total!U114</f>
        <v>0.25980392156862747</v>
      </c>
      <c r="Y127" s="12">
        <f>V127-Total!V114</f>
        <v>20377086</v>
      </c>
      <c r="Z127" s="13">
        <f>Y127/Total!V114</f>
        <v>0.44639163972471441</v>
      </c>
      <c r="AA127" s="12">
        <f t="shared" si="18"/>
        <v>122124662</v>
      </c>
    </row>
    <row r="128" spans="1:27" s="26" customFormat="1" x14ac:dyDescent="0.2">
      <c r="A128" s="26" t="s">
        <v>24</v>
      </c>
      <c r="B128" s="9">
        <v>2013</v>
      </c>
      <c r="C128" s="45">
        <f>SUM('Single-Family'!C128+'Multi-Family'!C128+'Non-Residential - New Const'!C129)</f>
        <v>0</v>
      </c>
      <c r="D128" s="43">
        <f>SUM('Single-Family'!D128+'Multi-Family'!E128+'Non-Residential - New Const'!D129)</f>
        <v>0</v>
      </c>
      <c r="E128" s="107"/>
      <c r="F128" s="108"/>
      <c r="G128" s="45">
        <f>SUM('Single-Family'!G128+'Multi-Family'!I128+'Non-Residential - New Const'!G129)</f>
        <v>142</v>
      </c>
      <c r="H128" s="43">
        <f>SUM('Single-Family'!H128+'Multi-Family'!K128+'Non-Residential - New Const'!H129)</f>
        <v>32044577</v>
      </c>
      <c r="I128" s="45">
        <f>SUM('Single-Family'!I128+'Multi-Family'!L128+'Non-Residential - New Const'!I129)</f>
        <v>88</v>
      </c>
      <c r="J128" s="43">
        <f>SUM('Single-Family'!J128+'Multi-Family'!N128+'Non-Residential - New Const'!J129)</f>
        <v>58908966</v>
      </c>
      <c r="K128" s="45">
        <f>SUM('Single-Family'!K128+'Multi-Family'!O128+'Non-Residential - New Const'!K129)</f>
        <v>0</v>
      </c>
      <c r="L128" s="43">
        <f>SUM('Single-Family'!L128+'Multi-Family'!Q128+'Non-Residential - New Const'!L129)</f>
        <v>0</v>
      </c>
      <c r="M128" s="45">
        <f>SUM('Single-Family'!M128+'Multi-Family'!R128+'Non-Residential - New Const'!M129)</f>
        <v>15</v>
      </c>
      <c r="N128" s="43">
        <f>SUM('Single-Family'!N128+'Multi-Family'!T128+'Non-Residential - New Const'!N129)</f>
        <v>3915614</v>
      </c>
      <c r="O128" s="45">
        <f>SUM('Single-Family'!O128+'Multi-Family'!U128+'Non-Residential - New Const'!O129)</f>
        <v>0</v>
      </c>
      <c r="P128" s="43">
        <f>SUM('Single-Family'!P128+'Multi-Family'!W128+'Non-Residential - New Const'!P129)</f>
        <v>0</v>
      </c>
      <c r="Q128" s="45">
        <f>SUM('Single-Family'!Q128+'Multi-Family'!X128+'Non-Residential - New Const'!Q129)</f>
        <v>0</v>
      </c>
      <c r="R128" s="43">
        <f>SUM('Single-Family'!R128+'Multi-Family'!Z128+'Non-Residential - New Const'!R129)</f>
        <v>0</v>
      </c>
      <c r="S128" s="10">
        <f>SUM('Single-Family'!S128+'Multi-Family'!AA128+'Non-Residential - New Const'!S129)</f>
        <v>10</v>
      </c>
      <c r="T128" s="10">
        <f>SUM('Single-Family'!T128+'Multi-Family'!AC128+'Non-Residential - New Const'!T129)</f>
        <v>2603262</v>
      </c>
      <c r="U128" s="21">
        <f t="shared" si="16"/>
        <v>255</v>
      </c>
      <c r="V128" s="22">
        <f t="shared" si="17"/>
        <v>97472419</v>
      </c>
      <c r="W128" s="19">
        <f>U128-Total!U115</f>
        <v>35</v>
      </c>
      <c r="X128" s="13">
        <f>W128/Total!U115</f>
        <v>0.15909090909090909</v>
      </c>
      <c r="Y128" s="12">
        <f>V128-Total!V115</f>
        <v>54155337</v>
      </c>
      <c r="Z128" s="13">
        <f>Y128/Total!V115</f>
        <v>1.2502074124014171</v>
      </c>
      <c r="AA128" s="12">
        <f t="shared" si="18"/>
        <v>176279999</v>
      </c>
    </row>
    <row r="129" spans="1:40" s="26" customFormat="1" x14ac:dyDescent="0.2">
      <c r="A129" s="26" t="s">
        <v>25</v>
      </c>
      <c r="B129" s="9">
        <v>2013</v>
      </c>
      <c r="C129" s="45">
        <f>SUM('Single-Family'!C129+'Multi-Family'!C129+'Non-Residential - New Const'!C130)</f>
        <v>6</v>
      </c>
      <c r="D129" s="43">
        <f>SUM('Single-Family'!D129+'Multi-Family'!E129+'Non-Residential - New Const'!D130)</f>
        <v>561551</v>
      </c>
      <c r="E129" s="107"/>
      <c r="F129" s="108"/>
      <c r="G129" s="45">
        <f>SUM('Single-Family'!G129+'Multi-Family'!I129+'Non-Residential - New Const'!G130)</f>
        <v>138</v>
      </c>
      <c r="H129" s="43">
        <f>SUM('Single-Family'!H129+'Multi-Family'!K129+'Non-Residential - New Const'!H130)</f>
        <v>37679420</v>
      </c>
      <c r="I129" s="45">
        <f>SUM('Single-Family'!I129+'Multi-Family'!L129+'Non-Residential - New Const'!I130)</f>
        <v>72</v>
      </c>
      <c r="J129" s="43">
        <f>SUM('Single-Family'!J129+'Multi-Family'!N129+'Non-Residential - New Const'!J130)</f>
        <v>19877331</v>
      </c>
      <c r="K129" s="45">
        <f>SUM('Single-Family'!K129+'Multi-Family'!O129+'Non-Residential - New Const'!K130)</f>
        <v>0</v>
      </c>
      <c r="L129" s="43">
        <f>SUM('Single-Family'!L129+'Multi-Family'!Q129+'Non-Residential - New Const'!L130)</f>
        <v>0</v>
      </c>
      <c r="M129" s="45">
        <f>SUM('Single-Family'!M129+'Multi-Family'!R129+'Non-Residential - New Const'!M130)</f>
        <v>4</v>
      </c>
      <c r="N129" s="43">
        <f>SUM('Single-Family'!N129+'Multi-Family'!T129+'Non-Residential - New Const'!N130)</f>
        <v>4438226</v>
      </c>
      <c r="O129" s="45">
        <f>SUM('Single-Family'!O129+'Multi-Family'!U129+'Non-Residential - New Const'!O130)</f>
        <v>0</v>
      </c>
      <c r="P129" s="43">
        <f>SUM('Single-Family'!P129+'Multi-Family'!W129+'Non-Residential - New Const'!P130)</f>
        <v>0</v>
      </c>
      <c r="Q129" s="45">
        <f>SUM('Single-Family'!Q129+'Multi-Family'!X129+'Non-Residential - New Const'!Q130)</f>
        <v>0</v>
      </c>
      <c r="R129" s="43">
        <f>SUM('Single-Family'!R129+'Multi-Family'!Z129+'Non-Residential - New Const'!R130)</f>
        <v>0</v>
      </c>
      <c r="S129" s="10">
        <f>SUM('Single-Family'!S129+'Multi-Family'!AA129+'Non-Residential - New Const'!S130)</f>
        <v>9</v>
      </c>
      <c r="T129" s="10">
        <f>SUM('Single-Family'!T129+'Multi-Family'!AC129+'Non-Residential - New Const'!T130)</f>
        <v>60108771</v>
      </c>
      <c r="U129" s="21">
        <f t="shared" si="16"/>
        <v>229</v>
      </c>
      <c r="V129" s="22">
        <f t="shared" si="17"/>
        <v>122665299</v>
      </c>
      <c r="W129" s="19">
        <f>U129-Total!U116</f>
        <v>-14</v>
      </c>
      <c r="X129" s="13">
        <f>W129/Total!U116</f>
        <v>-5.7613168724279837E-2</v>
      </c>
      <c r="Y129" s="12">
        <f>V129-Total!V116</f>
        <v>44711207</v>
      </c>
      <c r="Z129" s="13">
        <f>Y129/Total!V116</f>
        <v>0.5735581783185929</v>
      </c>
      <c r="AA129" s="12">
        <f t="shared" si="18"/>
        <v>220991206</v>
      </c>
    </row>
    <row r="130" spans="1:40" s="26" customFormat="1" x14ac:dyDescent="0.2">
      <c r="A130" s="26" t="s">
        <v>26</v>
      </c>
      <c r="B130" s="9">
        <v>2013</v>
      </c>
      <c r="C130" s="45">
        <f>SUM('Single-Family'!C130+'Multi-Family'!C130+'Non-Residential - New Const'!C131)</f>
        <v>3</v>
      </c>
      <c r="D130" s="43">
        <f>SUM('Single-Family'!D130+'Multi-Family'!E130+'Non-Residential - New Const'!D131)</f>
        <v>399719</v>
      </c>
      <c r="E130" s="107"/>
      <c r="F130" s="108"/>
      <c r="G130" s="45">
        <f>SUM('Single-Family'!G130+'Multi-Family'!I130+'Non-Residential - New Const'!G131)</f>
        <v>160</v>
      </c>
      <c r="H130" s="43">
        <f>SUM('Single-Family'!H130+'Multi-Family'!K130+'Non-Residential - New Const'!H131)</f>
        <v>29165802</v>
      </c>
      <c r="I130" s="45">
        <f>SUM('Single-Family'!I130+'Multi-Family'!L130+'Non-Residential - New Const'!I131)</f>
        <v>106</v>
      </c>
      <c r="J130" s="43">
        <f>SUM('Single-Family'!J130+'Multi-Family'!N130+'Non-Residential - New Const'!J131)</f>
        <v>25362811</v>
      </c>
      <c r="K130" s="45">
        <f>SUM('Single-Family'!K130+'Multi-Family'!O130+'Non-Residential - New Const'!K131)</f>
        <v>0</v>
      </c>
      <c r="L130" s="43">
        <f>SUM('Single-Family'!L130+'Multi-Family'!Q130+'Non-Residential - New Const'!L131)</f>
        <v>0</v>
      </c>
      <c r="M130" s="45">
        <f>SUM('Single-Family'!M130+'Multi-Family'!R130+'Non-Residential - New Const'!M131)</f>
        <v>3</v>
      </c>
      <c r="N130" s="43">
        <f>SUM('Single-Family'!N130+'Multi-Family'!T130+'Non-Residential - New Const'!N131)</f>
        <v>563538</v>
      </c>
      <c r="O130" s="45">
        <f>SUM('Single-Family'!O130+'Multi-Family'!U130+'Non-Residential - New Const'!O131)</f>
        <v>0</v>
      </c>
      <c r="P130" s="43">
        <f>SUM('Single-Family'!P130+'Multi-Family'!W130+'Non-Residential - New Const'!P131)</f>
        <v>0</v>
      </c>
      <c r="Q130" s="45">
        <f>SUM('Single-Family'!Q130+'Multi-Family'!X130+'Non-Residential - New Const'!Q131)</f>
        <v>0</v>
      </c>
      <c r="R130" s="43">
        <f>SUM('Single-Family'!R130+'Multi-Family'!Z130+'Non-Residential - New Const'!R131)</f>
        <v>0</v>
      </c>
      <c r="S130" s="10">
        <f>SUM('Single-Family'!S130+'Multi-Family'!AA130+'Non-Residential - New Const'!S131)</f>
        <v>7</v>
      </c>
      <c r="T130" s="10">
        <f>SUM('Single-Family'!T130+'Multi-Family'!AC130+'Non-Residential - New Const'!T131)</f>
        <v>1387439</v>
      </c>
      <c r="U130" s="21">
        <f t="shared" si="16"/>
        <v>279</v>
      </c>
      <c r="V130" s="22">
        <f t="shared" si="17"/>
        <v>56879309</v>
      </c>
      <c r="W130" s="19">
        <f>U130-Total!U117</f>
        <v>116</v>
      </c>
      <c r="X130" s="13">
        <f>W130/Total!U117</f>
        <v>0.71165644171779141</v>
      </c>
      <c r="Y130" s="12">
        <f>V130-Total!V117</f>
        <v>-23173707</v>
      </c>
      <c r="Z130" s="13">
        <f>Y130/Total!V117</f>
        <v>-0.28947949943572393</v>
      </c>
      <c r="AA130" s="12">
        <f t="shared" si="18"/>
        <v>197817499</v>
      </c>
    </row>
    <row r="131" spans="1:40" s="26" customFormat="1" x14ac:dyDescent="0.2">
      <c r="A131" s="26" t="s">
        <v>27</v>
      </c>
      <c r="B131" s="9">
        <v>2013</v>
      </c>
      <c r="C131" s="45">
        <f>SUM('Single-Family'!C131+'Multi-Family'!C131+'Non-Residential - New Const'!C132)</f>
        <v>2</v>
      </c>
      <c r="D131" s="43">
        <f>SUM('Single-Family'!D131+'Multi-Family'!E131+'Non-Residential - New Const'!D132)</f>
        <v>194111</v>
      </c>
      <c r="E131" s="107"/>
      <c r="F131" s="108"/>
      <c r="G131" s="45">
        <f>SUM('Single-Family'!G131+'Multi-Family'!I131+'Non-Residential - New Const'!G132)</f>
        <v>82</v>
      </c>
      <c r="H131" s="43">
        <f>SUM('Single-Family'!H131+'Multi-Family'!K131+'Non-Residential - New Const'!H132)</f>
        <v>19149551</v>
      </c>
      <c r="I131" s="45">
        <f>SUM('Single-Family'!I131+'Multi-Family'!L131+'Non-Residential - New Const'!I132)</f>
        <v>71</v>
      </c>
      <c r="J131" s="43">
        <f>SUM('Single-Family'!J131+'Multi-Family'!N131+'Non-Residential - New Const'!J132)</f>
        <v>29880266</v>
      </c>
      <c r="K131" s="45">
        <f>SUM('Single-Family'!K131+'Multi-Family'!O131+'Non-Residential - New Const'!K132)</f>
        <v>0</v>
      </c>
      <c r="L131" s="43">
        <f>SUM('Single-Family'!L131+'Multi-Family'!Q131+'Non-Residential - New Const'!L132)</f>
        <v>0</v>
      </c>
      <c r="M131" s="45">
        <f>SUM('Single-Family'!M131+'Multi-Family'!R131+'Non-Residential - New Const'!M132)</f>
        <v>7</v>
      </c>
      <c r="N131" s="43">
        <f>SUM('Single-Family'!N131+'Multi-Family'!T131+'Non-Residential - New Const'!N132)</f>
        <v>1374438</v>
      </c>
      <c r="O131" s="45">
        <f>SUM('Single-Family'!O131+'Multi-Family'!U131+'Non-Residential - New Const'!O132)</f>
        <v>0</v>
      </c>
      <c r="P131" s="43">
        <f>SUM('Single-Family'!P131+'Multi-Family'!W131+'Non-Residential - New Const'!P132)</f>
        <v>0</v>
      </c>
      <c r="Q131" s="45">
        <f>SUM('Single-Family'!Q131+'Multi-Family'!X131+'Non-Residential - New Const'!Q132)</f>
        <v>0</v>
      </c>
      <c r="R131" s="43">
        <f>SUM('Single-Family'!R131+'Multi-Family'!Z131+'Non-Residential - New Const'!R132)</f>
        <v>0</v>
      </c>
      <c r="S131" s="10">
        <f>SUM('Single-Family'!S131+'Multi-Family'!AA131+'Non-Residential - New Const'!S132)</f>
        <v>5</v>
      </c>
      <c r="T131" s="10">
        <f>SUM('Single-Family'!T131+'Multi-Family'!AC131+'Non-Residential - New Const'!T132)</f>
        <v>917267</v>
      </c>
      <c r="U131" s="21">
        <f t="shared" si="16"/>
        <v>167</v>
      </c>
      <c r="V131" s="22">
        <f t="shared" si="17"/>
        <v>51515633</v>
      </c>
      <c r="W131" s="19">
        <f>U131-Total!U118</f>
        <v>-28</v>
      </c>
      <c r="X131" s="13">
        <f>W131/Total!U118</f>
        <v>-0.14358974358974358</v>
      </c>
      <c r="Y131" s="12">
        <f>V131-Total!V118</f>
        <v>-8958618</v>
      </c>
      <c r="Z131" s="13">
        <f>Y131/Total!V118</f>
        <v>-0.14813937918801176</v>
      </c>
      <c r="AA131" s="12">
        <f t="shared" si="18"/>
        <v>188858881</v>
      </c>
    </row>
    <row r="132" spans="1:40" s="26" customFormat="1" x14ac:dyDescent="0.2">
      <c r="A132" s="26" t="s">
        <v>28</v>
      </c>
      <c r="B132" s="9">
        <v>2013</v>
      </c>
      <c r="C132" s="45">
        <f>SUM('Single-Family'!C132+'Multi-Family'!C132+'Non-Residential - New Const'!C133)</f>
        <v>0</v>
      </c>
      <c r="D132" s="43">
        <f>SUM('Single-Family'!D132+'Multi-Family'!E132+'Non-Residential - New Const'!D133)</f>
        <v>0</v>
      </c>
      <c r="E132" s="107"/>
      <c r="F132" s="108"/>
      <c r="G132" s="45">
        <f>SUM('Single-Family'!G132+'Multi-Family'!I132+'Non-Residential - New Const'!G133)</f>
        <v>123</v>
      </c>
      <c r="H132" s="43">
        <f>SUM('Single-Family'!H132+'Multi-Family'!K132+'Non-Residential - New Const'!H133)</f>
        <v>31065485</v>
      </c>
      <c r="I132" s="45">
        <f>SUM('Single-Family'!I132+'Multi-Family'!L132+'Non-Residential - New Const'!I133)</f>
        <v>62</v>
      </c>
      <c r="J132" s="43">
        <f>SUM('Single-Family'!J132+'Multi-Family'!N132+'Non-Residential - New Const'!J133)</f>
        <v>15739874</v>
      </c>
      <c r="K132" s="45">
        <f>SUM('Single-Family'!K132+'Multi-Family'!O132+'Non-Residential - New Const'!K133)</f>
        <v>0</v>
      </c>
      <c r="L132" s="43">
        <f>SUM('Single-Family'!L132+'Multi-Family'!Q132+'Non-Residential - New Const'!L133)</f>
        <v>0</v>
      </c>
      <c r="M132" s="45">
        <f>SUM('Single-Family'!M132+'Multi-Family'!R132+'Non-Residential - New Const'!M133)</f>
        <v>0</v>
      </c>
      <c r="N132" s="43">
        <f>SUM('Single-Family'!N132+'Multi-Family'!T132+'Non-Residential - New Const'!N133)</f>
        <v>0</v>
      </c>
      <c r="O132" s="45">
        <f>SUM('Single-Family'!O132+'Multi-Family'!U132+'Non-Residential - New Const'!O133)</f>
        <v>0</v>
      </c>
      <c r="P132" s="43">
        <f>SUM('Single-Family'!P132+'Multi-Family'!W132+'Non-Residential - New Const'!P133)</f>
        <v>0</v>
      </c>
      <c r="Q132" s="45">
        <f>SUM('Single-Family'!Q132+'Multi-Family'!X132+'Non-Residential - New Const'!Q133)</f>
        <v>0</v>
      </c>
      <c r="R132" s="43">
        <f>SUM('Single-Family'!R132+'Multi-Family'!Z132+'Non-Residential - New Const'!R133)</f>
        <v>0</v>
      </c>
      <c r="S132" s="10">
        <f>SUM('Single-Family'!S132+'Multi-Family'!AA132+'Non-Residential - New Const'!S133)</f>
        <v>3</v>
      </c>
      <c r="T132" s="10">
        <f>SUM('Single-Family'!T132+'Multi-Family'!AC132+'Non-Residential - New Const'!T133)</f>
        <v>559045</v>
      </c>
      <c r="U132" s="21">
        <f t="shared" si="16"/>
        <v>188</v>
      </c>
      <c r="V132" s="22">
        <f t="shared" si="17"/>
        <v>47364404</v>
      </c>
      <c r="W132" s="19">
        <f>U132-Total!U119</f>
        <v>35</v>
      </c>
      <c r="X132" s="13">
        <f>W132/Total!U119</f>
        <v>0.22875816993464052</v>
      </c>
      <c r="Y132" s="12">
        <f>V132-Total!V119</f>
        <v>13561237</v>
      </c>
      <c r="Z132" s="13">
        <f>Y132/Total!V119</f>
        <v>0.40118243950337551</v>
      </c>
      <c r="AA132" s="12">
        <f t="shared" si="18"/>
        <v>202420118</v>
      </c>
    </row>
    <row r="133" spans="1:40" s="26" customFormat="1" ht="13.5" thickBot="1" x14ac:dyDescent="0.25">
      <c r="A133" s="27" t="s">
        <v>29</v>
      </c>
      <c r="B133" s="15">
        <v>2013</v>
      </c>
      <c r="C133" s="46">
        <f>SUM(C121:C132)</f>
        <v>21</v>
      </c>
      <c r="D133" s="44">
        <f>SUM(D121:D132)</f>
        <v>7414412</v>
      </c>
      <c r="E133" s="109"/>
      <c r="F133" s="110"/>
      <c r="G133" s="46">
        <f t="shared" ref="G133:T133" si="19">SUM(G121:G132)</f>
        <v>1694</v>
      </c>
      <c r="H133" s="44">
        <f t="shared" si="19"/>
        <v>422322145</v>
      </c>
      <c r="I133" s="46">
        <f t="shared" si="19"/>
        <v>998</v>
      </c>
      <c r="J133" s="44">
        <f t="shared" si="19"/>
        <v>348130811</v>
      </c>
      <c r="K133" s="46">
        <f t="shared" si="19"/>
        <v>0</v>
      </c>
      <c r="L133" s="44">
        <f t="shared" si="19"/>
        <v>0</v>
      </c>
      <c r="M133" s="46">
        <f t="shared" si="19"/>
        <v>67</v>
      </c>
      <c r="N133" s="44">
        <f t="shared" si="19"/>
        <v>17377731</v>
      </c>
      <c r="O133" s="46">
        <f t="shared" si="19"/>
        <v>0</v>
      </c>
      <c r="P133" s="44">
        <f t="shared" si="19"/>
        <v>0</v>
      </c>
      <c r="Q133" s="46">
        <f t="shared" si="19"/>
        <v>0</v>
      </c>
      <c r="R133" s="44">
        <f t="shared" si="19"/>
        <v>0</v>
      </c>
      <c r="S133" s="16">
        <f t="shared" si="19"/>
        <v>97</v>
      </c>
      <c r="T133" s="16">
        <f t="shared" si="19"/>
        <v>175393492</v>
      </c>
      <c r="U133" s="23">
        <f t="shared" si="16"/>
        <v>2877</v>
      </c>
      <c r="V133" s="24">
        <f t="shared" si="17"/>
        <v>970638591</v>
      </c>
      <c r="W133" s="20">
        <f>SUM(W121:W132)</f>
        <v>538</v>
      </c>
      <c r="X133" s="18">
        <f>W133/Total!U120</f>
        <v>0.23001282599401454</v>
      </c>
      <c r="Y133" s="17">
        <f>SUM(Y121:Y132)</f>
        <v>202420118</v>
      </c>
      <c r="Z133" s="18">
        <f>Y133/Total!V120</f>
        <v>0.2634929061384339</v>
      </c>
      <c r="AA133" s="17">
        <f>Y133</f>
        <v>202420118</v>
      </c>
      <c r="AC133" s="26" t="s">
        <v>17</v>
      </c>
      <c r="AD133" s="26" t="s">
        <v>18</v>
      </c>
      <c r="AE133" s="26" t="s">
        <v>19</v>
      </c>
      <c r="AF133" s="26" t="s">
        <v>20</v>
      </c>
      <c r="AG133" s="26" t="s">
        <v>21</v>
      </c>
      <c r="AH133" s="26" t="s">
        <v>22</v>
      </c>
      <c r="AI133" s="26" t="s">
        <v>23</v>
      </c>
      <c r="AJ133" s="26" t="s">
        <v>24</v>
      </c>
      <c r="AK133" s="26" t="s">
        <v>25</v>
      </c>
      <c r="AL133" s="26" t="s">
        <v>26</v>
      </c>
      <c r="AM133" s="26" t="s">
        <v>27</v>
      </c>
      <c r="AN133" s="26" t="s">
        <v>28</v>
      </c>
    </row>
    <row r="134" spans="1:40" s="26" customFormat="1" x14ac:dyDescent="0.2">
      <c r="A134" s="26" t="s">
        <v>17</v>
      </c>
      <c r="B134" s="9">
        <v>2014</v>
      </c>
      <c r="C134" s="45">
        <f>SUM('Single-Family'!C134+'Multi-Family'!C134+'Non-Residential - New Const'!C135)</f>
        <v>1</v>
      </c>
      <c r="D134" s="43">
        <f>SUM('Single-Family'!D134+'Multi-Family'!E134+'Non-Residential - New Const'!D135)</f>
        <v>187602</v>
      </c>
      <c r="E134" s="107"/>
      <c r="F134" s="108"/>
      <c r="G134" s="45">
        <f>SUM('Single-Family'!G134+'Multi-Family'!I134+'Non-Residential - New Const'!G135)</f>
        <v>90</v>
      </c>
      <c r="H134" s="43">
        <f>SUM('Single-Family'!H134+'Multi-Family'!K134+'Non-Residential - New Const'!H135)</f>
        <v>27751552</v>
      </c>
      <c r="I134" s="45">
        <f>SUM('Single-Family'!I134+'Multi-Family'!L134+'Non-Residential - New Const'!I135)</f>
        <v>52</v>
      </c>
      <c r="J134" s="43">
        <f>SUM('Single-Family'!J134+'Multi-Family'!N134+'Non-Residential - New Const'!J135)</f>
        <v>46077359</v>
      </c>
      <c r="K134" s="45">
        <f>SUM('Single-Family'!K134+'Multi-Family'!O134+'Non-Residential - New Const'!K135)</f>
        <v>0</v>
      </c>
      <c r="L134" s="43">
        <f>SUM('Single-Family'!L134+'Multi-Family'!Q134+'Non-Residential - New Const'!L135)</f>
        <v>0</v>
      </c>
      <c r="M134" s="45">
        <f>SUM('Single-Family'!M134+'Multi-Family'!R134+'Non-Residential - New Const'!M135)</f>
        <v>1</v>
      </c>
      <c r="N134" s="43">
        <f>SUM('Single-Family'!N134+'Multi-Family'!T134+'Non-Residential - New Const'!N135)</f>
        <v>252000</v>
      </c>
      <c r="O134" s="45">
        <f>SUM('Single-Family'!O134+'Multi-Family'!U134+'Non-Residential - New Const'!O135)</f>
        <v>0</v>
      </c>
      <c r="P134" s="43">
        <f>SUM('Single-Family'!P134+'Multi-Family'!W134+'Non-Residential - New Const'!P135)</f>
        <v>0</v>
      </c>
      <c r="Q134" s="45">
        <f>SUM('Single-Family'!Q134+'Multi-Family'!X134+'Non-Residential - New Const'!Q135)</f>
        <v>0</v>
      </c>
      <c r="R134" s="43">
        <f>SUM('Single-Family'!R134+'Multi-Family'!Z134+'Non-Residential - New Const'!R135)</f>
        <v>0</v>
      </c>
      <c r="S134" s="10">
        <f>SUM('Single-Family'!S134+'Multi-Family'!AA134+'Non-Residential - New Const'!S135)</f>
        <v>0</v>
      </c>
      <c r="T134" s="10">
        <f>SUM('Single-Family'!T134+'Multi-Family'!AC134+'Non-Residential - New Const'!T135)</f>
        <v>0</v>
      </c>
      <c r="U134" s="21">
        <f t="shared" si="16"/>
        <v>144</v>
      </c>
      <c r="V134" s="22">
        <f t="shared" si="17"/>
        <v>74268513</v>
      </c>
      <c r="W134" s="19">
        <f>U134-Total!U121</f>
        <v>-29</v>
      </c>
      <c r="X134" s="13">
        <f>W134/Total!U121</f>
        <v>-0.16763005780346821</v>
      </c>
      <c r="Y134" s="12">
        <f>V134-Total!V121</f>
        <v>28399401</v>
      </c>
      <c r="Z134" s="13">
        <f>Y134/Total!V121</f>
        <v>0.61913997811860844</v>
      </c>
      <c r="AA134" s="12">
        <f>Y134</f>
        <v>28399401</v>
      </c>
      <c r="AC134" s="26">
        <f t="array" ref="AC134:AN135">TRANSPOSE(U134:V145)</f>
        <v>144</v>
      </c>
      <c r="AD134" s="26">
        <v>160</v>
      </c>
      <c r="AE134" s="26">
        <v>212</v>
      </c>
      <c r="AF134" s="26">
        <v>245</v>
      </c>
      <c r="AG134" s="26">
        <v>233</v>
      </c>
      <c r="AH134" s="26">
        <v>225</v>
      </c>
      <c r="AI134" s="26">
        <v>160</v>
      </c>
      <c r="AJ134" s="26">
        <v>291</v>
      </c>
      <c r="AK134" s="26">
        <v>257</v>
      </c>
      <c r="AL134" s="26">
        <v>235</v>
      </c>
      <c r="AM134" s="26">
        <v>191</v>
      </c>
      <c r="AN134" s="26">
        <v>149</v>
      </c>
    </row>
    <row r="135" spans="1:40" s="26" customFormat="1" x14ac:dyDescent="0.2">
      <c r="A135" s="26" t="s">
        <v>18</v>
      </c>
      <c r="B135" s="9">
        <v>2014</v>
      </c>
      <c r="C135" s="45">
        <f>SUM('Single-Family'!C135+'Multi-Family'!C135+'Non-Residential - New Const'!C136)</f>
        <v>4</v>
      </c>
      <c r="D135" s="43">
        <f>SUM('Single-Family'!D135+'Multi-Family'!E135+'Non-Residential - New Const'!D136)</f>
        <v>548090</v>
      </c>
      <c r="E135" s="107"/>
      <c r="F135" s="108"/>
      <c r="G135" s="45">
        <f>SUM('Single-Family'!G135+'Multi-Family'!I135+'Non-Residential - New Const'!G136)</f>
        <v>89</v>
      </c>
      <c r="H135" s="43">
        <f>SUM('Single-Family'!H135+'Multi-Family'!K135+'Non-Residential - New Const'!H136)</f>
        <v>26353764</v>
      </c>
      <c r="I135" s="45">
        <f>SUM('Single-Family'!I135+'Multi-Family'!L135+'Non-Residential - New Const'!I136)</f>
        <v>64</v>
      </c>
      <c r="J135" s="43">
        <f>SUM('Single-Family'!J135+'Multi-Family'!N135+'Non-Residential - New Const'!J136)</f>
        <v>22554663</v>
      </c>
      <c r="K135" s="45">
        <f>SUM('Single-Family'!K135+'Multi-Family'!O135+'Non-Residential - New Const'!K136)</f>
        <v>0</v>
      </c>
      <c r="L135" s="43">
        <f>SUM('Single-Family'!L135+'Multi-Family'!Q135+'Non-Residential - New Const'!L136)</f>
        <v>0</v>
      </c>
      <c r="M135" s="45">
        <f>SUM('Single-Family'!M135+'Multi-Family'!R135+'Non-Residential - New Const'!M136)</f>
        <v>2</v>
      </c>
      <c r="N135" s="43">
        <f>SUM('Single-Family'!N135+'Multi-Family'!T135+'Non-Residential - New Const'!N136)</f>
        <v>341004</v>
      </c>
      <c r="O135" s="45">
        <f>SUM('Single-Family'!O135+'Multi-Family'!U135+'Non-Residential - New Const'!O136)</f>
        <v>0</v>
      </c>
      <c r="P135" s="43">
        <f>SUM('Single-Family'!P135+'Multi-Family'!W135+'Non-Residential - New Const'!P136)</f>
        <v>0</v>
      </c>
      <c r="Q135" s="45">
        <f>SUM('Single-Family'!Q135+'Multi-Family'!X135+'Non-Residential - New Const'!Q136)</f>
        <v>0</v>
      </c>
      <c r="R135" s="43">
        <f>SUM('Single-Family'!R135+'Multi-Family'!Z135+'Non-Residential - New Const'!R136)</f>
        <v>0</v>
      </c>
      <c r="S135" s="10">
        <f>SUM('Single-Family'!S135+'Multi-Family'!AA135+'Non-Residential - New Const'!S136)</f>
        <v>1</v>
      </c>
      <c r="T135" s="10">
        <f>SUM('Single-Family'!T135+'Multi-Family'!AC135+'Non-Residential - New Const'!T136)</f>
        <v>164772</v>
      </c>
      <c r="U135" s="21">
        <f t="shared" si="16"/>
        <v>160</v>
      </c>
      <c r="V135" s="22">
        <f t="shared" si="17"/>
        <v>49962293</v>
      </c>
      <c r="W135" s="19">
        <f>U135-Total!U122</f>
        <v>-28</v>
      </c>
      <c r="X135" s="13">
        <f>W135/Total!U122</f>
        <v>-0.14893617021276595</v>
      </c>
      <c r="Y135" s="12">
        <f>V135-Total!V122</f>
        <v>-19207780</v>
      </c>
      <c r="Z135" s="13">
        <f>Y135/Total!V122</f>
        <v>-0.27768916768383345</v>
      </c>
      <c r="AA135" s="12">
        <f t="shared" ref="AA135:AA145" si="20">AA134+Y135</f>
        <v>9191621</v>
      </c>
      <c r="AC135" s="26">
        <v>74268513</v>
      </c>
      <c r="AD135" s="26">
        <v>49962293</v>
      </c>
      <c r="AE135" s="26">
        <v>62256825</v>
      </c>
      <c r="AF135" s="26">
        <v>79980319</v>
      </c>
      <c r="AG135" s="26">
        <v>48411199</v>
      </c>
      <c r="AH135" s="26">
        <v>88583821</v>
      </c>
      <c r="AI135" s="26">
        <v>47070852</v>
      </c>
      <c r="AJ135" s="26">
        <v>82945772</v>
      </c>
      <c r="AK135" s="26">
        <v>72831566</v>
      </c>
      <c r="AL135" s="26">
        <v>63566454</v>
      </c>
      <c r="AM135" s="26">
        <v>75787702</v>
      </c>
      <c r="AN135" s="26">
        <v>60357065</v>
      </c>
    </row>
    <row r="136" spans="1:40" s="26" customFormat="1" x14ac:dyDescent="0.2">
      <c r="A136" s="26" t="s">
        <v>19</v>
      </c>
      <c r="B136" s="9">
        <v>2014</v>
      </c>
      <c r="C136" s="45">
        <f>SUM('Single-Family'!C136+'Multi-Family'!C136+'Non-Residential - New Const'!C137)</f>
        <v>9</v>
      </c>
      <c r="D136" s="43">
        <f>SUM('Single-Family'!D136+'Multi-Family'!E136+'Non-Residential - New Const'!D137)</f>
        <v>1637923</v>
      </c>
      <c r="E136" s="107"/>
      <c r="F136" s="108"/>
      <c r="G136" s="45">
        <f>SUM('Single-Family'!G136+'Multi-Family'!I136+'Non-Residential - New Const'!G137)</f>
        <v>116</v>
      </c>
      <c r="H136" s="43">
        <f>SUM('Single-Family'!H136+'Multi-Family'!K136+'Non-Residential - New Const'!H137)</f>
        <v>35867986</v>
      </c>
      <c r="I136" s="45">
        <f>SUM('Single-Family'!I136+'Multi-Family'!L136+'Non-Residential - New Const'!I137)</f>
        <v>66</v>
      </c>
      <c r="J136" s="43">
        <f>SUM('Single-Family'!J136+'Multi-Family'!N136+'Non-Residential - New Const'!J137)</f>
        <v>19755525</v>
      </c>
      <c r="K136" s="45">
        <f>SUM('Single-Family'!K136+'Multi-Family'!O136+'Non-Residential - New Const'!K137)</f>
        <v>2</v>
      </c>
      <c r="L136" s="43">
        <f>SUM('Single-Family'!L136+'Multi-Family'!Q136+'Non-Residential - New Const'!L137)</f>
        <v>553000</v>
      </c>
      <c r="M136" s="45">
        <f>SUM('Single-Family'!M136+'Multi-Family'!R136+'Non-Residential - New Const'!M137)</f>
        <v>11</v>
      </c>
      <c r="N136" s="43">
        <f>SUM('Single-Family'!N136+'Multi-Family'!T136+'Non-Residential - New Const'!N137)</f>
        <v>2413332</v>
      </c>
      <c r="O136" s="45">
        <f>SUM('Single-Family'!O136+'Multi-Family'!U136+'Non-Residential - New Const'!O137)</f>
        <v>0</v>
      </c>
      <c r="P136" s="43">
        <f>SUM('Single-Family'!P136+'Multi-Family'!W136+'Non-Residential - New Const'!P137)</f>
        <v>0</v>
      </c>
      <c r="Q136" s="45">
        <f>SUM('Single-Family'!Q136+'Multi-Family'!X136+'Non-Residential - New Const'!Q137)</f>
        <v>0</v>
      </c>
      <c r="R136" s="43">
        <f>SUM('Single-Family'!R136+'Multi-Family'!Z136+'Non-Residential - New Const'!R137)</f>
        <v>0</v>
      </c>
      <c r="S136" s="10">
        <f>SUM('Single-Family'!S136+'Multi-Family'!AA136+'Non-Residential - New Const'!S137)</f>
        <v>8</v>
      </c>
      <c r="T136" s="10">
        <f>SUM('Single-Family'!T136+'Multi-Family'!AC136+'Non-Residential - New Const'!T137)</f>
        <v>2029059</v>
      </c>
      <c r="U136" s="21">
        <f t="shared" si="16"/>
        <v>212</v>
      </c>
      <c r="V136" s="22">
        <f t="shared" si="17"/>
        <v>62256825</v>
      </c>
      <c r="W136" s="19">
        <f>U136-Total!U123</f>
        <v>-15</v>
      </c>
      <c r="X136" s="13">
        <f>W136/Total!U123</f>
        <v>-6.6079295154185022E-2</v>
      </c>
      <c r="Y136" s="12">
        <f>V136-Total!V123</f>
        <v>-11685057</v>
      </c>
      <c r="Z136" s="13">
        <f>Y136/Total!V123</f>
        <v>-0.15803028924797993</v>
      </c>
      <c r="AA136" s="12">
        <f t="shared" si="20"/>
        <v>-2493436</v>
      </c>
      <c r="AC136" s="134">
        <f>AC135/$AC$137</f>
        <v>74.268512999999999</v>
      </c>
      <c r="AD136" s="134">
        <f t="shared" ref="AD136:AN136" si="21">AD135/$AC$137</f>
        <v>49.962293000000003</v>
      </c>
      <c r="AE136" s="134">
        <f t="shared" si="21"/>
        <v>62.256824999999999</v>
      </c>
      <c r="AF136" s="134">
        <f t="shared" si="21"/>
        <v>79.980318999999994</v>
      </c>
      <c r="AG136" s="134">
        <f t="shared" si="21"/>
        <v>48.411199000000003</v>
      </c>
      <c r="AH136" s="134">
        <f t="shared" si="21"/>
        <v>88.583821</v>
      </c>
      <c r="AI136" s="134">
        <f t="shared" si="21"/>
        <v>47.070852000000002</v>
      </c>
      <c r="AJ136" s="134">
        <f t="shared" si="21"/>
        <v>82.945772000000005</v>
      </c>
      <c r="AK136" s="134">
        <f t="shared" si="21"/>
        <v>72.831565999999995</v>
      </c>
      <c r="AL136" s="134">
        <f t="shared" si="21"/>
        <v>63.566454</v>
      </c>
      <c r="AM136" s="134">
        <f t="shared" si="21"/>
        <v>75.787701999999996</v>
      </c>
      <c r="AN136" s="134">
        <f t="shared" si="21"/>
        <v>60.357064999999999</v>
      </c>
    </row>
    <row r="137" spans="1:40" s="26" customFormat="1" x14ac:dyDescent="0.2">
      <c r="A137" s="26" t="s">
        <v>20</v>
      </c>
      <c r="B137" s="9">
        <v>2014</v>
      </c>
      <c r="C137" s="45">
        <f>SUM('Single-Family'!C137+'Multi-Family'!C137+'Non-Residential - New Const'!C138)</f>
        <v>6</v>
      </c>
      <c r="D137" s="43">
        <f>SUM('Single-Family'!D137+'Multi-Family'!E137+'Non-Residential - New Const'!D138)</f>
        <v>866528</v>
      </c>
      <c r="E137" s="107"/>
      <c r="F137" s="108"/>
      <c r="G137" s="45">
        <f>SUM('Single-Family'!G137+'Multi-Family'!I137+'Non-Residential - New Const'!G138)</f>
        <v>172</v>
      </c>
      <c r="H137" s="43">
        <f>SUM('Single-Family'!H137+'Multi-Family'!K137+'Non-Residential - New Const'!H138)</f>
        <v>62285402</v>
      </c>
      <c r="I137" s="45">
        <f>SUM('Single-Family'!I137+'Multi-Family'!L137+'Non-Residential - New Const'!I138)</f>
        <v>38</v>
      </c>
      <c r="J137" s="43">
        <f>SUM('Single-Family'!J137+'Multi-Family'!N137+'Non-Residential - New Const'!J138)</f>
        <v>11189790</v>
      </c>
      <c r="K137" s="45">
        <f>SUM('Single-Family'!K137+'Multi-Family'!O137+'Non-Residential - New Const'!K138)</f>
        <v>3</v>
      </c>
      <c r="L137" s="43">
        <f>SUM('Single-Family'!L137+'Multi-Family'!Q137+'Non-Residential - New Const'!L138)</f>
        <v>678000</v>
      </c>
      <c r="M137" s="45">
        <f>SUM('Single-Family'!M137+'Multi-Family'!R137+'Non-Residential - New Const'!M138)</f>
        <v>17</v>
      </c>
      <c r="N137" s="43">
        <f>SUM('Single-Family'!N137+'Multi-Family'!T137+'Non-Residential - New Const'!N138)</f>
        <v>3057602</v>
      </c>
      <c r="O137" s="45">
        <f>SUM('Single-Family'!O137+'Multi-Family'!U137+'Non-Residential - New Const'!O138)</f>
        <v>0</v>
      </c>
      <c r="P137" s="43">
        <f>SUM('Single-Family'!P137+'Multi-Family'!W137+'Non-Residential - New Const'!P138)</f>
        <v>0</v>
      </c>
      <c r="Q137" s="45">
        <f>SUM('Single-Family'!Q137+'Multi-Family'!X137+'Non-Residential - New Const'!Q138)</f>
        <v>0</v>
      </c>
      <c r="R137" s="43">
        <f>SUM('Single-Family'!R137+'Multi-Family'!Z137+'Non-Residential - New Const'!R138)</f>
        <v>0</v>
      </c>
      <c r="S137" s="10">
        <f>SUM('Single-Family'!S137+'Multi-Family'!AA137+'Non-Residential - New Const'!S138)</f>
        <v>9</v>
      </c>
      <c r="T137" s="10">
        <f>SUM('Single-Family'!T137+'Multi-Family'!AC137+'Non-Residential - New Const'!T138)</f>
        <v>1902997</v>
      </c>
      <c r="U137" s="21">
        <f t="shared" si="16"/>
        <v>245</v>
      </c>
      <c r="V137" s="22">
        <f t="shared" si="17"/>
        <v>79980319</v>
      </c>
      <c r="W137" s="19">
        <f>U137-Total!U124</f>
        <v>-75</v>
      </c>
      <c r="X137" s="13">
        <f>W137/Total!U124</f>
        <v>-0.234375</v>
      </c>
      <c r="Y137" s="12">
        <f>V137-Total!V124</f>
        <v>-75296429</v>
      </c>
      <c r="Z137" s="13">
        <f>Y137/Total!V124</f>
        <v>-0.48491760659490368</v>
      </c>
      <c r="AA137" s="12">
        <f t="shared" si="20"/>
        <v>-77789865</v>
      </c>
      <c r="AC137" s="133">
        <v>1000000</v>
      </c>
    </row>
    <row r="138" spans="1:40" s="26" customFormat="1" x14ac:dyDescent="0.2">
      <c r="A138" s="26" t="s">
        <v>21</v>
      </c>
      <c r="B138" s="9">
        <v>2014</v>
      </c>
      <c r="C138" s="45">
        <f>SUM('Single-Family'!C138+'Multi-Family'!C138+'Non-Residential - New Const'!C139)</f>
        <v>5</v>
      </c>
      <c r="D138" s="43">
        <f>SUM('Single-Family'!D138+'Multi-Family'!E138+'Non-Residential - New Const'!D139)</f>
        <v>828270</v>
      </c>
      <c r="E138" s="107"/>
      <c r="F138" s="108"/>
      <c r="G138" s="45">
        <f>SUM('Single-Family'!G138+'Multi-Family'!I138+'Non-Residential - New Const'!G139)</f>
        <v>149</v>
      </c>
      <c r="H138" s="43">
        <f>SUM('Single-Family'!H138+'Multi-Family'!K138+'Non-Residential - New Const'!H139)</f>
        <v>26235655</v>
      </c>
      <c r="I138" s="45">
        <f>SUM('Single-Family'!I138+'Multi-Family'!L138+'Non-Residential - New Const'!I139)</f>
        <v>69</v>
      </c>
      <c r="J138" s="43">
        <f>SUM('Single-Family'!J138+'Multi-Family'!N138+'Non-Residential - New Const'!J139)</f>
        <v>18780602</v>
      </c>
      <c r="K138" s="45">
        <f>SUM('Single-Family'!K138+'Multi-Family'!O138+'Non-Residential - New Const'!K139)</f>
        <v>2</v>
      </c>
      <c r="L138" s="43">
        <f>SUM('Single-Family'!L138+'Multi-Family'!Q138+'Non-Residential - New Const'!L139)</f>
        <v>590000</v>
      </c>
      <c r="M138" s="45">
        <f>SUM('Single-Family'!M138+'Multi-Family'!R138+'Non-Residential - New Const'!M139)</f>
        <v>1</v>
      </c>
      <c r="N138" s="43">
        <f>SUM('Single-Family'!N138+'Multi-Family'!T138+'Non-Residential - New Const'!N139)</f>
        <v>563644</v>
      </c>
      <c r="O138" s="45">
        <f>SUM('Single-Family'!O138+'Multi-Family'!U138+'Non-Residential - New Const'!O139)</f>
        <v>0</v>
      </c>
      <c r="P138" s="43">
        <f>SUM('Single-Family'!P138+'Multi-Family'!W138+'Non-Residential - New Const'!P139)</f>
        <v>0</v>
      </c>
      <c r="Q138" s="45">
        <f>SUM('Single-Family'!Q138+'Multi-Family'!X138+'Non-Residential - New Const'!Q139)</f>
        <v>0</v>
      </c>
      <c r="R138" s="43">
        <f>SUM('Single-Family'!R138+'Multi-Family'!Z138+'Non-Residential - New Const'!R139)</f>
        <v>0</v>
      </c>
      <c r="S138" s="10">
        <f>SUM('Single-Family'!S138+'Multi-Family'!AA138+'Non-Residential - New Const'!S139)</f>
        <v>7</v>
      </c>
      <c r="T138" s="10">
        <f>SUM('Single-Family'!T138+'Multi-Family'!AC138+'Non-Residential - New Const'!T139)</f>
        <v>1413028</v>
      </c>
      <c r="U138" s="21">
        <f t="shared" si="16"/>
        <v>233</v>
      </c>
      <c r="V138" s="22">
        <f t="shared" si="17"/>
        <v>48411199</v>
      </c>
      <c r="W138" s="19">
        <f>U138-Total!U125</f>
        <v>-67</v>
      </c>
      <c r="X138" s="13">
        <f>W138/Total!U125</f>
        <v>-0.22333333333333333</v>
      </c>
      <c r="Y138" s="12">
        <f>V138-Total!V125</f>
        <v>-60533865</v>
      </c>
      <c r="Z138" s="13">
        <f>Y138/Total!V125</f>
        <v>-0.55563660047966923</v>
      </c>
      <c r="AA138" s="12">
        <f t="shared" si="20"/>
        <v>-138323730</v>
      </c>
    </row>
    <row r="139" spans="1:40" s="26" customFormat="1" x14ac:dyDescent="0.2">
      <c r="A139" s="26" t="s">
        <v>22</v>
      </c>
      <c r="B139" s="9">
        <v>2014</v>
      </c>
      <c r="C139" s="45">
        <f>SUM('Single-Family'!C139+'Multi-Family'!C139+'Non-Residential - New Const'!C140)</f>
        <v>7</v>
      </c>
      <c r="D139" s="43">
        <f>SUM('Single-Family'!D139+'Multi-Family'!E139+'Non-Residential - New Const'!D140)</f>
        <v>2757646</v>
      </c>
      <c r="E139" s="107"/>
      <c r="F139" s="108"/>
      <c r="G139" s="45">
        <f>SUM('Single-Family'!G139+'Multi-Family'!I139+'Non-Residential - New Const'!G140)</f>
        <v>160</v>
      </c>
      <c r="H139" s="43">
        <f>SUM('Single-Family'!H139+'Multi-Family'!K139+'Non-Residential - New Const'!H140)</f>
        <v>31647382</v>
      </c>
      <c r="I139" s="45">
        <f>SUM('Single-Family'!I139+'Multi-Family'!L139+'Non-Residential - New Const'!I140)</f>
        <v>43</v>
      </c>
      <c r="J139" s="43">
        <f>SUM('Single-Family'!J139+'Multi-Family'!N139+'Non-Residential - New Const'!J140)</f>
        <v>42577824</v>
      </c>
      <c r="K139" s="45">
        <f>SUM('Single-Family'!K139+'Multi-Family'!O139+'Non-Residential - New Const'!K140)</f>
        <v>3</v>
      </c>
      <c r="L139" s="43">
        <f>SUM('Single-Family'!L139+'Multi-Family'!Q139+'Non-Residential - New Const'!L140)</f>
        <v>624800</v>
      </c>
      <c r="M139" s="45">
        <f>SUM('Single-Family'!M139+'Multi-Family'!R139+'Non-Residential - New Const'!M140)</f>
        <v>8</v>
      </c>
      <c r="N139" s="43">
        <f>SUM('Single-Family'!N139+'Multi-Family'!T139+'Non-Residential - New Const'!N140)</f>
        <v>1841202</v>
      </c>
      <c r="O139" s="45">
        <f>SUM('Single-Family'!O139+'Multi-Family'!U139+'Non-Residential - New Const'!O140)</f>
        <v>0</v>
      </c>
      <c r="P139" s="43">
        <f>SUM('Single-Family'!P139+'Multi-Family'!W139+'Non-Residential - New Const'!P140)</f>
        <v>0</v>
      </c>
      <c r="Q139" s="45">
        <f>SUM('Single-Family'!Q139+'Multi-Family'!X139+'Non-Residential - New Const'!Q140)</f>
        <v>0</v>
      </c>
      <c r="R139" s="43">
        <f>SUM('Single-Family'!R139+'Multi-Family'!Z139+'Non-Residential - New Const'!R140)</f>
        <v>0</v>
      </c>
      <c r="S139" s="10">
        <f>SUM('Single-Family'!S139+'Multi-Family'!AA139+'Non-Residential - New Const'!S140)</f>
        <v>4</v>
      </c>
      <c r="T139" s="10">
        <f>SUM('Single-Family'!T139+'Multi-Family'!AC139+'Non-Residential - New Const'!T140)</f>
        <v>9134967</v>
      </c>
      <c r="U139" s="21">
        <f t="shared" si="16"/>
        <v>225</v>
      </c>
      <c r="V139" s="22">
        <f t="shared" si="17"/>
        <v>88583821</v>
      </c>
      <c r="W139" s="19">
        <f>U139-Total!U126</f>
        <v>-69</v>
      </c>
      <c r="X139" s="13">
        <f>W139/Total!U126</f>
        <v>-0.23469387755102042</v>
      </c>
      <c r="Y139" s="12">
        <f>V139-Total!V126</f>
        <v>13070708</v>
      </c>
      <c r="Z139" s="13">
        <f>Y139/Total!V126</f>
        <v>0.1730918972973608</v>
      </c>
      <c r="AA139" s="12">
        <f t="shared" si="20"/>
        <v>-125253022</v>
      </c>
    </row>
    <row r="140" spans="1:40" s="26" customFormat="1" x14ac:dyDescent="0.2">
      <c r="A140" s="26" t="s">
        <v>23</v>
      </c>
      <c r="B140" s="9">
        <v>2014</v>
      </c>
      <c r="C140" s="45">
        <f>SUM('Single-Family'!C140+'Multi-Family'!C140+'Non-Residential - New Const'!C141)</f>
        <v>3</v>
      </c>
      <c r="D140" s="43">
        <f>SUM('Single-Family'!D140+'Multi-Family'!E140+'Non-Residential - New Const'!D141)</f>
        <v>638656</v>
      </c>
      <c r="E140" s="107"/>
      <c r="F140" s="108"/>
      <c r="G140" s="45">
        <f>SUM('Single-Family'!G140+'Multi-Family'!I140+'Non-Residential - New Const'!G141)</f>
        <v>67</v>
      </c>
      <c r="H140" s="43">
        <f>SUM('Single-Family'!H140+'Multi-Family'!K140+'Non-Residential - New Const'!H141)</f>
        <v>18662227</v>
      </c>
      <c r="I140" s="45">
        <f>SUM('Single-Family'!I140+'Multi-Family'!L140+'Non-Residential - New Const'!I141)</f>
        <v>78</v>
      </c>
      <c r="J140" s="43">
        <f>SUM('Single-Family'!J140+'Multi-Family'!N140+'Non-Residential - New Const'!J141)</f>
        <v>25819160</v>
      </c>
      <c r="K140" s="45">
        <f>SUM('Single-Family'!K140+'Multi-Family'!O140+'Non-Residential - New Const'!K141)</f>
        <v>0</v>
      </c>
      <c r="L140" s="43">
        <f>SUM('Single-Family'!L140+'Multi-Family'!Q140+'Non-Residential - New Const'!L141)</f>
        <v>0</v>
      </c>
      <c r="M140" s="45">
        <f>SUM('Single-Family'!M140+'Multi-Family'!R140+'Non-Residential - New Const'!M141)</f>
        <v>7</v>
      </c>
      <c r="N140" s="43">
        <f>SUM('Single-Family'!N140+'Multi-Family'!T140+'Non-Residential - New Const'!N141)</f>
        <v>856611</v>
      </c>
      <c r="O140" s="45">
        <f>SUM('Single-Family'!O140+'Multi-Family'!U140+'Non-Residential - New Const'!O141)</f>
        <v>0</v>
      </c>
      <c r="P140" s="43">
        <f>SUM('Single-Family'!P140+'Multi-Family'!W140+'Non-Residential - New Const'!P141)</f>
        <v>0</v>
      </c>
      <c r="Q140" s="45">
        <f>SUM('Single-Family'!Q140+'Multi-Family'!X140+'Non-Residential - New Const'!Q141)</f>
        <v>0</v>
      </c>
      <c r="R140" s="43">
        <f>SUM('Single-Family'!R140+'Multi-Family'!Z140+'Non-Residential - New Const'!R141)</f>
        <v>0</v>
      </c>
      <c r="S140" s="10">
        <f>SUM('Single-Family'!S140+'Multi-Family'!AA140+'Non-Residential - New Const'!S141)</f>
        <v>5</v>
      </c>
      <c r="T140" s="10">
        <f>SUM('Single-Family'!T140+'Multi-Family'!AC140+'Non-Residential - New Const'!T141)</f>
        <v>1094198</v>
      </c>
      <c r="U140" s="21">
        <f t="shared" si="16"/>
        <v>160</v>
      </c>
      <c r="V140" s="22">
        <f t="shared" si="17"/>
        <v>47070852</v>
      </c>
      <c r="W140" s="19">
        <f>U140-Total!U127</f>
        <v>-97</v>
      </c>
      <c r="X140" s="13">
        <f>W140/Total!U127</f>
        <v>-0.37743190661478598</v>
      </c>
      <c r="Y140" s="12">
        <f>V140-Total!V127</f>
        <v>-18954683</v>
      </c>
      <c r="Z140" s="13">
        <f>Y140/Total!V127</f>
        <v>-0.28708109673022719</v>
      </c>
      <c r="AA140" s="12">
        <f t="shared" si="20"/>
        <v>-144207705</v>
      </c>
    </row>
    <row r="141" spans="1:40" s="26" customFormat="1" x14ac:dyDescent="0.2">
      <c r="A141" s="26" t="s">
        <v>24</v>
      </c>
      <c r="B141" s="9">
        <v>2014</v>
      </c>
      <c r="C141" s="45">
        <f>SUM('Single-Family'!C141+'Multi-Family'!C141+'Non-Residential - New Const'!C142)</f>
        <v>8</v>
      </c>
      <c r="D141" s="43">
        <f>SUM('Single-Family'!D141+'Multi-Family'!E141+'Non-Residential - New Const'!D142)</f>
        <v>1064016</v>
      </c>
      <c r="E141" s="107"/>
      <c r="F141" s="108"/>
      <c r="G141" s="45">
        <f>SUM('Single-Family'!G141+'Multi-Family'!I141+'Non-Residential - New Const'!G142)</f>
        <v>182</v>
      </c>
      <c r="H141" s="43">
        <f>SUM('Single-Family'!H141+'Multi-Family'!K141+'Non-Residential - New Const'!H142)</f>
        <v>44964104</v>
      </c>
      <c r="I141" s="45">
        <f>SUM('Single-Family'!I141+'Multi-Family'!L141+'Non-Residential - New Const'!I142)</f>
        <v>96</v>
      </c>
      <c r="J141" s="43">
        <f>SUM('Single-Family'!J141+'Multi-Family'!N141+'Non-Residential - New Const'!J142)</f>
        <v>35879099</v>
      </c>
      <c r="K141" s="45">
        <f>SUM('Single-Family'!K141+'Multi-Family'!O141+'Non-Residential - New Const'!K142)</f>
        <v>1</v>
      </c>
      <c r="L141" s="43">
        <f>SUM('Single-Family'!L141+'Multi-Family'!Q141+'Non-Residential - New Const'!L142)</f>
        <v>269000</v>
      </c>
      <c r="M141" s="45">
        <f>SUM('Single-Family'!M141+'Multi-Family'!R141+'Non-Residential - New Const'!M142)</f>
        <v>4</v>
      </c>
      <c r="N141" s="43">
        <f>SUM('Single-Family'!N141+'Multi-Family'!T141+'Non-Residential - New Const'!N142)</f>
        <v>769553</v>
      </c>
      <c r="O141" s="45">
        <f>SUM('Single-Family'!O141+'Multi-Family'!U141+'Non-Residential - New Const'!O142)</f>
        <v>0</v>
      </c>
      <c r="P141" s="43">
        <f>SUM('Single-Family'!P141+'Multi-Family'!W141+'Non-Residential - New Const'!P142)</f>
        <v>0</v>
      </c>
      <c r="Q141" s="45">
        <f>SUM('Single-Family'!Q141+'Multi-Family'!X141+'Non-Residential - New Const'!Q142)</f>
        <v>0</v>
      </c>
      <c r="R141" s="43">
        <f>SUM('Single-Family'!R141+'Multi-Family'!Z141+'Non-Residential - New Const'!R142)</f>
        <v>0</v>
      </c>
      <c r="S141" s="10">
        <f>SUM('Single-Family'!S141+'Multi-Family'!AA141+'Non-Residential - New Const'!S142)</f>
        <v>0</v>
      </c>
      <c r="T141" s="10">
        <f>SUM('Single-Family'!T141+'Multi-Family'!AC141+'Non-Residential - New Const'!T142)</f>
        <v>0</v>
      </c>
      <c r="U141" s="21">
        <f t="shared" si="16"/>
        <v>291</v>
      </c>
      <c r="V141" s="22">
        <f t="shared" si="17"/>
        <v>82945772</v>
      </c>
      <c r="W141" s="19">
        <f>U141-Total!U128</f>
        <v>36</v>
      </c>
      <c r="X141" s="13">
        <f>W141/Total!U128</f>
        <v>0.14117647058823529</v>
      </c>
      <c r="Y141" s="12">
        <f>V141-Total!V128</f>
        <v>-14526647</v>
      </c>
      <c r="Z141" s="13">
        <f>Y141/Total!V128</f>
        <v>-0.14903341015882657</v>
      </c>
      <c r="AA141" s="12">
        <f t="shared" si="20"/>
        <v>-158734352</v>
      </c>
    </row>
    <row r="142" spans="1:40" s="26" customFormat="1" x14ac:dyDescent="0.2">
      <c r="A142" s="26" t="s">
        <v>25</v>
      </c>
      <c r="B142" s="9">
        <v>2014</v>
      </c>
      <c r="C142" s="45">
        <f>SUM('Single-Family'!C142+'Multi-Family'!C142+'Non-Residential - New Const'!C143)</f>
        <v>2</v>
      </c>
      <c r="D142" s="43">
        <f>SUM('Single-Family'!D142+'Multi-Family'!E142+'Non-Residential - New Const'!D143)</f>
        <v>580192</v>
      </c>
      <c r="E142" s="107"/>
      <c r="F142" s="108"/>
      <c r="G142" s="45">
        <f>SUM('Single-Family'!G142+'Multi-Family'!I142+'Non-Residential - New Const'!G143)</f>
        <v>151</v>
      </c>
      <c r="H142" s="43">
        <f>SUM('Single-Family'!H142+'Multi-Family'!K142+'Non-Residential - New Const'!H143)</f>
        <v>42220500</v>
      </c>
      <c r="I142" s="45">
        <f>SUM('Single-Family'!I142+'Multi-Family'!L142+'Non-Residential - New Const'!I143)</f>
        <v>100</v>
      </c>
      <c r="J142" s="43">
        <f>SUM('Single-Family'!J142+'Multi-Family'!N142+'Non-Residential - New Const'!J143)</f>
        <v>29463874</v>
      </c>
      <c r="K142" s="45">
        <f>SUM('Single-Family'!K142+'Multi-Family'!O142+'Non-Residential - New Const'!K143)</f>
        <v>0</v>
      </c>
      <c r="L142" s="43">
        <f>SUM('Single-Family'!L142+'Multi-Family'!Q142+'Non-Residential - New Const'!L143)</f>
        <v>0</v>
      </c>
      <c r="M142" s="45">
        <f>SUM('Single-Family'!M142+'Multi-Family'!R142+'Non-Residential - New Const'!M143)</f>
        <v>4</v>
      </c>
      <c r="N142" s="43">
        <f>SUM('Single-Family'!N142+'Multi-Family'!T142+'Non-Residential - New Const'!N143)</f>
        <v>567000</v>
      </c>
      <c r="O142" s="45">
        <f>SUM('Single-Family'!O142+'Multi-Family'!U142+'Non-Residential - New Const'!O143)</f>
        <v>0</v>
      </c>
      <c r="P142" s="43">
        <f>SUM('Single-Family'!P142+'Multi-Family'!W142+'Non-Residential - New Const'!P143)</f>
        <v>0</v>
      </c>
      <c r="Q142" s="45">
        <f>SUM('Single-Family'!Q142+'Multi-Family'!X142+'Non-Residential - New Const'!Q143)</f>
        <v>0</v>
      </c>
      <c r="R142" s="43">
        <f>SUM('Single-Family'!R142+'Multi-Family'!Z142+'Non-Residential - New Const'!R143)</f>
        <v>0</v>
      </c>
      <c r="S142" s="10">
        <f>SUM('Single-Family'!S142+'Multi-Family'!AA142+'Non-Residential - New Const'!S143)</f>
        <v>0</v>
      </c>
      <c r="T142" s="10">
        <f>SUM('Single-Family'!T142+'Multi-Family'!AC142+'Non-Residential - New Const'!T143)</f>
        <v>0</v>
      </c>
      <c r="U142" s="21">
        <f t="shared" si="16"/>
        <v>257</v>
      </c>
      <c r="V142" s="22">
        <f t="shared" si="17"/>
        <v>72831566</v>
      </c>
      <c r="W142" s="19">
        <f>U142-Total!U129</f>
        <v>28</v>
      </c>
      <c r="X142" s="13">
        <f>W142/Total!U129</f>
        <v>0.1222707423580786</v>
      </c>
      <c r="Y142" s="12">
        <f>V142-Total!V129</f>
        <v>-49833733</v>
      </c>
      <c r="Z142" s="13">
        <f>Y142/Total!V129</f>
        <v>-0.40625778770571458</v>
      </c>
      <c r="AA142" s="12">
        <f t="shared" si="20"/>
        <v>-208568085</v>
      </c>
    </row>
    <row r="143" spans="1:40" s="26" customFormat="1" x14ac:dyDescent="0.2">
      <c r="A143" s="26" t="s">
        <v>26</v>
      </c>
      <c r="B143" s="9">
        <v>2014</v>
      </c>
      <c r="C143" s="45">
        <f>SUM('Single-Family'!C143+'Multi-Family'!C143+'Non-Residential - New Const'!C144)</f>
        <v>7</v>
      </c>
      <c r="D143" s="43">
        <f>SUM('Single-Family'!D143+'Multi-Family'!E143+'Non-Residential - New Const'!D144)</f>
        <v>1274260</v>
      </c>
      <c r="E143" s="107"/>
      <c r="F143" s="108"/>
      <c r="G143" s="45">
        <f>SUM('Single-Family'!G143+'Multi-Family'!I143+'Non-Residential - New Const'!G144)</f>
        <v>104</v>
      </c>
      <c r="H143" s="43">
        <f>SUM('Single-Family'!H143+'Multi-Family'!K143+'Non-Residential - New Const'!H144)</f>
        <v>25069277</v>
      </c>
      <c r="I143" s="45">
        <f>SUM('Single-Family'!I143+'Multi-Family'!L143+'Non-Residential - New Const'!I144)</f>
        <v>115</v>
      </c>
      <c r="J143" s="43">
        <f>SUM('Single-Family'!J143+'Multi-Family'!N143+'Non-Residential - New Const'!J144)</f>
        <v>36997917</v>
      </c>
      <c r="K143" s="45">
        <f>SUM('Single-Family'!K143+'Multi-Family'!O143+'Non-Residential - New Const'!K144)</f>
        <v>0</v>
      </c>
      <c r="L143" s="43">
        <f>SUM('Single-Family'!L143+'Multi-Family'!Q143+'Non-Residential - New Const'!L144)</f>
        <v>0</v>
      </c>
      <c r="M143" s="45">
        <f>SUM('Single-Family'!M143+'Multi-Family'!R143+'Non-Residential - New Const'!M144)</f>
        <v>9</v>
      </c>
      <c r="N143" s="43">
        <f>SUM('Single-Family'!N143+'Multi-Family'!T143+'Non-Residential - New Const'!N144)</f>
        <v>225000</v>
      </c>
      <c r="O143" s="45">
        <f>SUM('Single-Family'!O143+'Multi-Family'!U143+'Non-Residential - New Const'!O144)</f>
        <v>0</v>
      </c>
      <c r="P143" s="43">
        <f>SUM('Single-Family'!P143+'Multi-Family'!W143+'Non-Residential - New Const'!P144)</f>
        <v>0</v>
      </c>
      <c r="Q143" s="45">
        <f>SUM('Single-Family'!Q143+'Multi-Family'!X143+'Non-Residential - New Const'!Q144)</f>
        <v>0</v>
      </c>
      <c r="R143" s="43">
        <f>SUM('Single-Family'!R143+'Multi-Family'!Z143+'Non-Residential - New Const'!R144)</f>
        <v>0</v>
      </c>
      <c r="S143" s="10">
        <f>SUM('Single-Family'!S143+'Multi-Family'!AA143+'Non-Residential - New Const'!S144)</f>
        <v>0</v>
      </c>
      <c r="T143" s="10">
        <f>SUM('Single-Family'!T143+'Multi-Family'!AC143+'Non-Residential - New Const'!T144)</f>
        <v>0</v>
      </c>
      <c r="U143" s="21">
        <f t="shared" si="16"/>
        <v>235</v>
      </c>
      <c r="V143" s="22">
        <f t="shared" si="17"/>
        <v>63566454</v>
      </c>
      <c r="W143" s="19">
        <f>U143-Total!U130</f>
        <v>-44</v>
      </c>
      <c r="X143" s="13">
        <f>W143/Total!U130</f>
        <v>-0.15770609318996415</v>
      </c>
      <c r="Y143" s="12">
        <f>V143-Total!V130</f>
        <v>6687145</v>
      </c>
      <c r="Z143" s="13">
        <f>Y143/Total!V130</f>
        <v>0.11756726861783781</v>
      </c>
      <c r="AA143" s="12">
        <f t="shared" si="20"/>
        <v>-201880940</v>
      </c>
    </row>
    <row r="144" spans="1:40" s="26" customFormat="1" x14ac:dyDescent="0.2">
      <c r="A144" s="26" t="s">
        <v>27</v>
      </c>
      <c r="B144" s="9">
        <v>2014</v>
      </c>
      <c r="C144" s="45">
        <f>SUM('Single-Family'!C144+'Multi-Family'!C144+'Non-Residential - New Const'!C145)</f>
        <v>1</v>
      </c>
      <c r="D144" s="43">
        <f>SUM('Single-Family'!D144+'Multi-Family'!E144+'Non-Residential - New Const'!D145)</f>
        <v>72800</v>
      </c>
      <c r="E144" s="107"/>
      <c r="F144" s="108"/>
      <c r="G144" s="45">
        <f>SUM('Single-Family'!G144+'Multi-Family'!I144+'Non-Residential - New Const'!G145)</f>
        <v>111</v>
      </c>
      <c r="H144" s="43">
        <f>SUM('Single-Family'!H144+'Multi-Family'!K144+'Non-Residential - New Const'!H145)</f>
        <v>42053920</v>
      </c>
      <c r="I144" s="45">
        <f>SUM('Single-Family'!I144+'Multi-Family'!L144+'Non-Residential - New Const'!I145)</f>
        <v>77</v>
      </c>
      <c r="J144" s="43">
        <f>SUM('Single-Family'!J144+'Multi-Family'!N144+'Non-Residential - New Const'!J145)</f>
        <v>33641452</v>
      </c>
      <c r="K144" s="45">
        <f>SUM('Single-Family'!K144+'Multi-Family'!O144+'Non-Residential - New Const'!K145)</f>
        <v>0</v>
      </c>
      <c r="L144" s="43">
        <f>SUM('Single-Family'!L144+'Multi-Family'!Q144+'Non-Residential - New Const'!L145)</f>
        <v>0</v>
      </c>
      <c r="M144" s="45">
        <f>SUM('Single-Family'!M144+'Multi-Family'!R144+'Non-Residential - New Const'!M145)</f>
        <v>2</v>
      </c>
      <c r="N144" s="43">
        <f>SUM('Single-Family'!N144+'Multi-Family'!T144+'Non-Residential - New Const'!N145)</f>
        <v>19530</v>
      </c>
      <c r="O144" s="45">
        <f>SUM('Single-Family'!O144+'Multi-Family'!U144+'Non-Residential - New Const'!O145)</f>
        <v>0</v>
      </c>
      <c r="P144" s="43">
        <f>SUM('Single-Family'!P144+'Multi-Family'!W144+'Non-Residential - New Const'!P145)</f>
        <v>0</v>
      </c>
      <c r="Q144" s="45">
        <f>SUM('Single-Family'!Q144+'Multi-Family'!X144+'Non-Residential - New Const'!Q145)</f>
        <v>0</v>
      </c>
      <c r="R144" s="43">
        <f>SUM('Single-Family'!R144+'Multi-Family'!Z144+'Non-Residential - New Const'!R145)</f>
        <v>0</v>
      </c>
      <c r="S144" s="10">
        <f>SUM('Single-Family'!S144+'Multi-Family'!AA144+'Non-Residential - New Const'!S145)</f>
        <v>0</v>
      </c>
      <c r="T144" s="10">
        <f>SUM('Single-Family'!T144+'Multi-Family'!AC144+'Non-Residential - New Const'!T145)</f>
        <v>0</v>
      </c>
      <c r="U144" s="21">
        <f t="shared" si="16"/>
        <v>191</v>
      </c>
      <c r="V144" s="22">
        <f t="shared" si="17"/>
        <v>75787702</v>
      </c>
      <c r="W144" s="19">
        <f>U144-Total!U131</f>
        <v>24</v>
      </c>
      <c r="X144" s="13">
        <f>W144/Total!U131</f>
        <v>0.1437125748502994</v>
      </c>
      <c r="Y144" s="12">
        <f>V144-Total!V131</f>
        <v>24272069</v>
      </c>
      <c r="Z144" s="13">
        <f>Y144/Total!V131</f>
        <v>0.47115928867650719</v>
      </c>
      <c r="AA144" s="12">
        <f t="shared" si="20"/>
        <v>-177608871</v>
      </c>
    </row>
    <row r="145" spans="1:40" s="26" customFormat="1" x14ac:dyDescent="0.2">
      <c r="A145" s="26" t="s">
        <v>28</v>
      </c>
      <c r="B145" s="9">
        <v>2014</v>
      </c>
      <c r="C145" s="45">
        <f>SUM('Single-Family'!C145+'Multi-Family'!C145+'Non-Residential - New Const'!C146)</f>
        <v>1</v>
      </c>
      <c r="D145" s="43">
        <f>SUM('Single-Family'!D145+'Multi-Family'!E145+'Non-Residential - New Const'!D146)</f>
        <v>154496</v>
      </c>
      <c r="E145" s="107"/>
      <c r="F145" s="108"/>
      <c r="G145" s="45">
        <f>SUM('Single-Family'!G145+'Multi-Family'!I145+'Non-Residential - New Const'!G146)</f>
        <v>90</v>
      </c>
      <c r="H145" s="43">
        <f>SUM('Single-Family'!H145+'Multi-Family'!K145+'Non-Residential - New Const'!H146)</f>
        <v>34454245</v>
      </c>
      <c r="I145" s="45">
        <f>SUM('Single-Family'!I145+'Multi-Family'!L145+'Non-Residential - New Const'!I146)</f>
        <v>49</v>
      </c>
      <c r="J145" s="43">
        <f>SUM('Single-Family'!J145+'Multi-Family'!N145+'Non-Residential - New Const'!J146)</f>
        <v>24198237</v>
      </c>
      <c r="K145" s="45">
        <f>SUM('Single-Family'!K145+'Multi-Family'!O145+'Non-Residential - New Const'!K146)</f>
        <v>1</v>
      </c>
      <c r="L145" s="43">
        <f>SUM('Single-Family'!L145+'Multi-Family'!Q145+'Non-Residential - New Const'!L146)</f>
        <v>185000</v>
      </c>
      <c r="M145" s="45">
        <f>SUM('Single-Family'!M145+'Multi-Family'!R145+'Non-Residential - New Const'!M146)</f>
        <v>8</v>
      </c>
      <c r="N145" s="43">
        <f>SUM('Single-Family'!N145+'Multi-Family'!T145+'Non-Residential - New Const'!N146)</f>
        <v>1365087</v>
      </c>
      <c r="O145" s="45">
        <f>SUM('Single-Family'!O145+'Multi-Family'!U145+'Non-Residential - New Const'!O146)</f>
        <v>0</v>
      </c>
      <c r="P145" s="43">
        <f>SUM('Single-Family'!P145+'Multi-Family'!W145+'Non-Residential - New Const'!P146)</f>
        <v>0</v>
      </c>
      <c r="Q145" s="45">
        <f>SUM('Single-Family'!Q145+'Multi-Family'!X145+'Non-Residential - New Const'!Q146)</f>
        <v>0</v>
      </c>
      <c r="R145" s="43">
        <f>SUM('Single-Family'!R145+'Multi-Family'!Z145+'Non-Residential - New Const'!R146)</f>
        <v>0</v>
      </c>
      <c r="S145" s="10">
        <f>SUM('Single-Family'!S145+'Multi-Family'!AA145+'Non-Residential - New Const'!S146)</f>
        <v>0</v>
      </c>
      <c r="T145" s="10">
        <f>SUM('Single-Family'!T145+'Multi-Family'!AC145+'Non-Residential - New Const'!T146)</f>
        <v>0</v>
      </c>
      <c r="U145" s="21">
        <f t="shared" si="16"/>
        <v>149</v>
      </c>
      <c r="V145" s="22">
        <f t="shared" si="17"/>
        <v>60357065</v>
      </c>
      <c r="W145" s="19">
        <f>U145-Total!U132</f>
        <v>-39</v>
      </c>
      <c r="X145" s="13">
        <f>W145/Total!U132</f>
        <v>-0.20744680851063829</v>
      </c>
      <c r="Y145" s="12">
        <f>V145-Total!V132</f>
        <v>12992661</v>
      </c>
      <c r="Z145" s="13">
        <f>Y145/Total!V132</f>
        <v>0.27431277294231338</v>
      </c>
      <c r="AA145" s="12">
        <f t="shared" si="20"/>
        <v>-164616210</v>
      </c>
    </row>
    <row r="146" spans="1:40" s="26" customFormat="1" ht="13.5" thickBot="1" x14ac:dyDescent="0.25">
      <c r="A146" s="27" t="s">
        <v>29</v>
      </c>
      <c r="B146" s="15">
        <v>2014</v>
      </c>
      <c r="C146" s="46">
        <f>SUM(C134:C145)</f>
        <v>54</v>
      </c>
      <c r="D146" s="44">
        <f>SUM(D134:D145)</f>
        <v>10610479</v>
      </c>
      <c r="E146" s="109"/>
      <c r="F146" s="110"/>
      <c r="G146" s="46">
        <f t="shared" ref="G146:W146" si="22">SUM(G134:G145)</f>
        <v>1481</v>
      </c>
      <c r="H146" s="44">
        <f t="shared" si="22"/>
        <v>417566014</v>
      </c>
      <c r="I146" s="46">
        <f t="shared" si="22"/>
        <v>847</v>
      </c>
      <c r="J146" s="44">
        <f t="shared" si="22"/>
        <v>346935502</v>
      </c>
      <c r="K146" s="46">
        <f t="shared" si="22"/>
        <v>12</v>
      </c>
      <c r="L146" s="44">
        <f t="shared" si="22"/>
        <v>2899800</v>
      </c>
      <c r="M146" s="46">
        <f t="shared" si="22"/>
        <v>74</v>
      </c>
      <c r="N146" s="44">
        <f t="shared" si="22"/>
        <v>12271565</v>
      </c>
      <c r="O146" s="46">
        <f t="shared" si="22"/>
        <v>0</v>
      </c>
      <c r="P146" s="44">
        <f t="shared" si="22"/>
        <v>0</v>
      </c>
      <c r="Q146" s="46">
        <f t="shared" si="22"/>
        <v>0</v>
      </c>
      <c r="R146" s="44">
        <f t="shared" si="22"/>
        <v>0</v>
      </c>
      <c r="S146" s="16">
        <f t="shared" si="22"/>
        <v>34</v>
      </c>
      <c r="T146" s="16">
        <f t="shared" si="22"/>
        <v>15739021</v>
      </c>
      <c r="U146" s="23">
        <f t="shared" si="22"/>
        <v>2502</v>
      </c>
      <c r="V146" s="24">
        <f t="shared" si="22"/>
        <v>806022381</v>
      </c>
      <c r="W146" s="20">
        <f t="shared" si="22"/>
        <v>-375</v>
      </c>
      <c r="X146" s="18">
        <f>W146/Total!U133</f>
        <v>-0.13034410844629823</v>
      </c>
      <c r="Y146" s="17">
        <f>SUM(Y134:Y145)</f>
        <v>-164616210</v>
      </c>
      <c r="Z146" s="18">
        <f>Y146/Total!V133</f>
        <v>-0.16959578109335652</v>
      </c>
      <c r="AA146" s="17">
        <f>Y146</f>
        <v>-164616210</v>
      </c>
    </row>
    <row r="147" spans="1:40" s="26" customFormat="1" x14ac:dyDescent="0.2">
      <c r="A147" s="26" t="s">
        <v>17</v>
      </c>
      <c r="B147" s="9">
        <v>2015</v>
      </c>
      <c r="C147" s="45">
        <f>SUM('Single-Family'!C147+'Multi-Family'!C147+'Non-Residential - New Const'!C148)</f>
        <v>3</v>
      </c>
      <c r="D147" s="43">
        <f>SUM('Single-Family'!D147+'Multi-Family'!D147+'Non-Residential - New Const'!D148)</f>
        <v>588287</v>
      </c>
      <c r="E147" s="45">
        <f>SUM('Single-Family'!E147+'Multi-Family'!F147+'Non-Residential - New Const'!E148)</f>
        <v>2</v>
      </c>
      <c r="F147" s="43">
        <f>SUM('Single-Family'!F147+'Multi-Family'!H147+'Non-Residential - New Const'!F148)</f>
        <v>605000</v>
      </c>
      <c r="G147" s="45">
        <f>SUM('Single-Family'!G147+'Multi-Family'!I147+'Non-Residential - New Const'!G148)</f>
        <v>81</v>
      </c>
      <c r="H147" s="43">
        <f>SUM('Single-Family'!H147+'Multi-Family'!K147+'Non-Residential - New Const'!H148)</f>
        <v>27136513</v>
      </c>
      <c r="I147" s="45">
        <f>SUM('Single-Family'!I147+'Multi-Family'!L147+'Non-Residential - New Const'!I148)</f>
        <v>39</v>
      </c>
      <c r="J147" s="43">
        <f>SUM('Single-Family'!J147+'Multi-Family'!N147+'Non-Residential - New Const'!J148)</f>
        <v>11751539</v>
      </c>
      <c r="K147" s="45">
        <f>SUM('Single-Family'!K147+'Multi-Family'!O147+'Non-Residential - New Const'!K148)</f>
        <v>0</v>
      </c>
      <c r="L147" s="43">
        <f>SUM('Single-Family'!L147+'Multi-Family'!Q147+'Non-Residential - New Const'!L148)</f>
        <v>0</v>
      </c>
      <c r="M147" s="45">
        <f>SUM('Single-Family'!M147+'Multi-Family'!R147+'Non-Residential - New Const'!M148)</f>
        <v>9</v>
      </c>
      <c r="N147" s="43">
        <f>SUM('Single-Family'!N147+'Multi-Family'!T147+'Non-Residential - New Const'!N148)</f>
        <v>1040641</v>
      </c>
      <c r="O147" s="45">
        <f>SUM('Single-Family'!O147+'Multi-Family'!U147+'Non-Residential - New Const'!O148)</f>
        <v>0</v>
      </c>
      <c r="P147" s="43">
        <f>SUM('Single-Family'!P147+'Multi-Family'!W147+'Non-Residential - New Const'!P148)</f>
        <v>0</v>
      </c>
      <c r="Q147" s="45">
        <f>SUM('Single-Family'!Q147+'Multi-Family'!X147+'Non-Residential - New Const'!Q148)</f>
        <v>0</v>
      </c>
      <c r="R147" s="43">
        <f>SUM('Single-Family'!R147+'Multi-Family'!Z147+'Non-Residential - New Const'!R148)</f>
        <v>0</v>
      </c>
      <c r="S147" s="10">
        <f>SUM('Single-Family'!S147+'Multi-Family'!AA147+'Non-Residential - New Const'!S148)</f>
        <v>3</v>
      </c>
      <c r="T147" s="10">
        <f>SUM('Single-Family'!T147+'Multi-Family'!AC147+'Non-Residential - New Const'!T148)</f>
        <v>498591</v>
      </c>
      <c r="U147" s="21">
        <f>SUM(C147+G147+I147+K147+M147+O147+Q147+S147+E147)</f>
        <v>137</v>
      </c>
      <c r="V147" s="22">
        <f>SUM(D147+H147+J147+L147+N147+P147+R147+T147+F147)</f>
        <v>41620571</v>
      </c>
      <c r="W147" s="19">
        <f>U147-Total!U134</f>
        <v>-7</v>
      </c>
      <c r="X147" s="13">
        <f>W147/Total!U134</f>
        <v>-4.8611111111111112E-2</v>
      </c>
      <c r="Y147" s="12">
        <f>V147-Total!V134</f>
        <v>-32647942</v>
      </c>
      <c r="Z147" s="13">
        <f>Y147/Total!V134</f>
        <v>-0.43959331729181111</v>
      </c>
      <c r="AA147" s="12">
        <f>Y147</f>
        <v>-32647942</v>
      </c>
      <c r="AC147" s="26">
        <f t="array" ref="AC147:AN148">TRANSPOSE(U147:V158)</f>
        <v>137</v>
      </c>
      <c r="AD147" s="26">
        <v>213</v>
      </c>
      <c r="AE147" s="26">
        <v>306</v>
      </c>
      <c r="AF147" s="26">
        <v>294</v>
      </c>
      <c r="AG147" s="26">
        <v>249</v>
      </c>
      <c r="AH147" s="26">
        <v>264</v>
      </c>
      <c r="AI147" s="26">
        <v>300</v>
      </c>
      <c r="AJ147" s="26">
        <v>294</v>
      </c>
      <c r="AK147" s="26">
        <v>308</v>
      </c>
      <c r="AL147" s="26">
        <v>260</v>
      </c>
      <c r="AM147" s="26">
        <v>250</v>
      </c>
      <c r="AN147" s="26">
        <v>184</v>
      </c>
    </row>
    <row r="148" spans="1:40" s="26" customFormat="1" x14ac:dyDescent="0.2">
      <c r="A148" s="26" t="s">
        <v>18</v>
      </c>
      <c r="B148" s="9">
        <v>2015</v>
      </c>
      <c r="C148" s="45">
        <f>SUM('Single-Family'!C148+'Multi-Family'!C148+'Non-Residential - New Const'!C149)</f>
        <v>7</v>
      </c>
      <c r="D148" s="43">
        <f>SUM('Single-Family'!D148+'Multi-Family'!D148+'Non-Residential - New Const'!D149)</f>
        <v>1304223</v>
      </c>
      <c r="E148" s="45">
        <f>SUM('Single-Family'!E148+'Multi-Family'!F148+'Non-Residential - New Const'!E149)</f>
        <v>1</v>
      </c>
      <c r="F148" s="43">
        <f>SUM('Single-Family'!F148+'Multi-Family'!H148+'Non-Residential - New Const'!F149)</f>
        <v>0</v>
      </c>
      <c r="G148" s="45">
        <f>SUM('Single-Family'!G148+'Multi-Family'!I148+'Non-Residential - New Const'!G149)</f>
        <v>112</v>
      </c>
      <c r="H148" s="43">
        <f>SUM('Single-Family'!H148+'Multi-Family'!K148+'Non-Residential - New Const'!H149)</f>
        <v>64274118</v>
      </c>
      <c r="I148" s="45">
        <f>SUM('Single-Family'!I148+'Multi-Family'!L148+'Non-Residential - New Const'!I149)</f>
        <v>84</v>
      </c>
      <c r="J148" s="43">
        <f>SUM('Single-Family'!J148+'Multi-Family'!N148+'Non-Residential - New Const'!J149)</f>
        <v>28193636</v>
      </c>
      <c r="K148" s="45">
        <f>SUM('Single-Family'!K148+'Multi-Family'!O148+'Non-Residential - New Const'!K149)</f>
        <v>0</v>
      </c>
      <c r="L148" s="43">
        <f>SUM('Single-Family'!L148+'Multi-Family'!Q148+'Non-Residential - New Const'!L149)</f>
        <v>0</v>
      </c>
      <c r="M148" s="45">
        <f>SUM('Single-Family'!M148+'Multi-Family'!R148+'Non-Residential - New Const'!M149)</f>
        <v>3</v>
      </c>
      <c r="N148" s="43">
        <f>SUM('Single-Family'!N148+'Multi-Family'!T148+'Non-Residential - New Const'!N149)</f>
        <v>75760</v>
      </c>
      <c r="O148" s="45">
        <f>SUM('Single-Family'!O148+'Multi-Family'!U148+'Non-Residential - New Const'!O149)</f>
        <v>0</v>
      </c>
      <c r="P148" s="43">
        <f>SUM('Single-Family'!P148+'Multi-Family'!W148+'Non-Residential - New Const'!P149)</f>
        <v>0</v>
      </c>
      <c r="Q148" s="45">
        <f>SUM('Single-Family'!Q148+'Multi-Family'!X148+'Non-Residential - New Const'!Q149)</f>
        <v>0</v>
      </c>
      <c r="R148" s="43">
        <f>SUM('Single-Family'!R148+'Multi-Family'!Z148+'Non-Residential - New Const'!R149)</f>
        <v>0</v>
      </c>
      <c r="S148" s="10">
        <f>SUM('Single-Family'!S148+'Multi-Family'!AA148+'Non-Residential - New Const'!S149)</f>
        <v>7</v>
      </c>
      <c r="T148" s="10">
        <f>SUM('Single-Family'!T148+'Multi-Family'!AC148+'Non-Residential - New Const'!T149)</f>
        <v>43463501</v>
      </c>
      <c r="U148" s="21">
        <f t="shared" ref="U148:U158" si="23">SUM(C148+G148+I148+K148+M148+O148+Q148+S148)</f>
        <v>213</v>
      </c>
      <c r="V148" s="22">
        <f t="shared" ref="V148:V158" si="24">SUM(D148+H148+J148+L148+N148+P148+R148+T148)</f>
        <v>137311238</v>
      </c>
      <c r="W148" s="19">
        <f>U148-Total!U135</f>
        <v>53</v>
      </c>
      <c r="X148" s="13">
        <f>W148/Total!U135</f>
        <v>0.33124999999999999</v>
      </c>
      <c r="Y148" s="12">
        <f>V148-Total!V135</f>
        <v>87348945</v>
      </c>
      <c r="Z148" s="13">
        <f>Y148/Total!V135</f>
        <v>1.7482973609718033</v>
      </c>
      <c r="AA148" s="12">
        <f t="shared" ref="AA148:AA158" si="25">AA147+Y148</f>
        <v>54701003</v>
      </c>
      <c r="AC148" s="26">
        <v>41620571</v>
      </c>
      <c r="AD148" s="26">
        <v>137311238</v>
      </c>
      <c r="AE148" s="26">
        <v>67531654</v>
      </c>
      <c r="AF148" s="26">
        <v>73183565</v>
      </c>
      <c r="AG148" s="26">
        <v>61648008</v>
      </c>
      <c r="AH148" s="26">
        <v>95276919</v>
      </c>
      <c r="AI148" s="26">
        <v>72310933</v>
      </c>
      <c r="AJ148" s="26">
        <v>88794424</v>
      </c>
      <c r="AK148" s="26">
        <v>106580812</v>
      </c>
      <c r="AL148" s="26">
        <v>113066940</v>
      </c>
      <c r="AM148" s="26">
        <v>66789180</v>
      </c>
      <c r="AN148" s="26">
        <v>56827578</v>
      </c>
    </row>
    <row r="149" spans="1:40" s="26" customFormat="1" x14ac:dyDescent="0.2">
      <c r="A149" s="26" t="s">
        <v>19</v>
      </c>
      <c r="B149" s="9">
        <v>2015</v>
      </c>
      <c r="C149" s="45">
        <f>SUM('Single-Family'!C149+'Multi-Family'!C149+'Non-Residential - New Const'!C150)</f>
        <v>14</v>
      </c>
      <c r="D149" s="43">
        <f>SUM('Single-Family'!D149+'Multi-Family'!D149+'Non-Residential - New Const'!D150)</f>
        <v>2380938</v>
      </c>
      <c r="E149" s="45">
        <f>SUM('Single-Family'!E149+'Multi-Family'!F149+'Non-Residential - New Const'!E150)</f>
        <v>6</v>
      </c>
      <c r="F149" s="43">
        <f>SUM('Single-Family'!F149+'Multi-Family'!H149+'Non-Residential - New Const'!F150)</f>
        <v>527800</v>
      </c>
      <c r="G149" s="45">
        <f>SUM('Single-Family'!G149+'Multi-Family'!I149+'Non-Residential - New Const'!G150)</f>
        <v>156</v>
      </c>
      <c r="H149" s="43">
        <f>SUM('Single-Family'!H149+'Multi-Family'!K149+'Non-Residential - New Const'!H150)</f>
        <v>28515411</v>
      </c>
      <c r="I149" s="45">
        <f>SUM('Single-Family'!I149+'Multi-Family'!L149+'Non-Residential - New Const'!I150)</f>
        <v>102</v>
      </c>
      <c r="J149" s="43">
        <f>SUM('Single-Family'!J149+'Multi-Family'!N149+'Non-Residential - New Const'!J150)</f>
        <v>28367695</v>
      </c>
      <c r="K149" s="45">
        <f>SUM('Single-Family'!K149+'Multi-Family'!O149+'Non-Residential - New Const'!K150)</f>
        <v>1</v>
      </c>
      <c r="L149" s="43">
        <f>SUM('Single-Family'!L149+'Multi-Family'!Q149+'Non-Residential - New Const'!L150)</f>
        <v>120000</v>
      </c>
      <c r="M149" s="45">
        <f>SUM('Single-Family'!M149+'Multi-Family'!R149+'Non-Residential - New Const'!M150)</f>
        <v>16</v>
      </c>
      <c r="N149" s="43">
        <f>SUM('Single-Family'!N149+'Multi-Family'!T149+'Non-Residential - New Const'!N150)</f>
        <v>3412655</v>
      </c>
      <c r="O149" s="45">
        <f>SUM('Single-Family'!O149+'Multi-Family'!U149+'Non-Residential - New Const'!O150)</f>
        <v>0</v>
      </c>
      <c r="P149" s="43">
        <f>SUM('Single-Family'!P149+'Multi-Family'!W149+'Non-Residential - New Const'!P150)</f>
        <v>0</v>
      </c>
      <c r="Q149" s="45">
        <f>SUM('Single-Family'!Q149+'Multi-Family'!X149+'Non-Residential - New Const'!Q150)</f>
        <v>0</v>
      </c>
      <c r="R149" s="43">
        <f>SUM('Single-Family'!R149+'Multi-Family'!Z149+'Non-Residential - New Const'!R150)</f>
        <v>0</v>
      </c>
      <c r="S149" s="10">
        <f>SUM('Single-Family'!S149+'Multi-Family'!AA149+'Non-Residential - New Const'!S150)</f>
        <v>17</v>
      </c>
      <c r="T149" s="10">
        <f>SUM('Single-Family'!T149+'Multi-Family'!AC149+'Non-Residential - New Const'!T150)</f>
        <v>4734955</v>
      </c>
      <c r="U149" s="21">
        <f t="shared" si="23"/>
        <v>306</v>
      </c>
      <c r="V149" s="22">
        <f t="shared" si="24"/>
        <v>67531654</v>
      </c>
      <c r="W149" s="19">
        <f>U149-Total!U136</f>
        <v>94</v>
      </c>
      <c r="X149" s="13">
        <f>W149/Total!U136</f>
        <v>0.44339622641509435</v>
      </c>
      <c r="Y149" s="12">
        <f>V149-Total!V136</f>
        <v>5274829</v>
      </c>
      <c r="Z149" s="13">
        <f>Y149/Total!V136</f>
        <v>8.4726919498384318E-2</v>
      </c>
      <c r="AA149" s="12">
        <f t="shared" si="25"/>
        <v>59975832</v>
      </c>
      <c r="AC149" s="134">
        <f>AC148/$AC$137</f>
        <v>41.620570999999998</v>
      </c>
      <c r="AD149" s="134">
        <f t="shared" ref="AD149" si="26">AD148/$AC$137</f>
        <v>137.311238</v>
      </c>
      <c r="AE149" s="134">
        <f t="shared" ref="AE149" si="27">AE148/$AC$137</f>
        <v>67.531654000000003</v>
      </c>
      <c r="AF149" s="134">
        <f t="shared" ref="AF149" si="28">AF148/$AC$137</f>
        <v>73.183565000000002</v>
      </c>
      <c r="AG149" s="134">
        <f t="shared" ref="AG149" si="29">AG148/$AC$137</f>
        <v>61.648007999999997</v>
      </c>
      <c r="AH149" s="134">
        <f t="shared" ref="AH149" si="30">AH148/$AC$137</f>
        <v>95.276919000000007</v>
      </c>
      <c r="AI149" s="134">
        <f t="shared" ref="AI149" si="31">AI148/$AC$137</f>
        <v>72.310933000000006</v>
      </c>
      <c r="AJ149" s="134">
        <f t="shared" ref="AJ149" si="32">AJ148/$AC$137</f>
        <v>88.794424000000006</v>
      </c>
      <c r="AK149" s="134">
        <f t="shared" ref="AK149" si="33">AK148/$AC$137</f>
        <v>106.58081199999999</v>
      </c>
      <c r="AL149" s="134">
        <f t="shared" ref="AL149" si="34">AL148/$AC$137</f>
        <v>113.06694</v>
      </c>
      <c r="AM149" s="134">
        <f t="shared" ref="AM149" si="35">AM148/$AC$137</f>
        <v>66.789180000000002</v>
      </c>
      <c r="AN149" s="134">
        <f t="shared" ref="AN149" si="36">AN148/$AC$137</f>
        <v>56.827578000000003</v>
      </c>
    </row>
    <row r="150" spans="1:40" s="26" customFormat="1" x14ac:dyDescent="0.2">
      <c r="A150" s="26" t="s">
        <v>20</v>
      </c>
      <c r="B150" s="9">
        <v>2015</v>
      </c>
      <c r="C150" s="45">
        <f>SUM('Single-Family'!C150+'Multi-Family'!C150+'Non-Residential - New Const'!C151)</f>
        <v>9</v>
      </c>
      <c r="D150" s="43">
        <f>SUM('Single-Family'!D150+'Multi-Family'!D150+'Non-Residential - New Const'!D151)</f>
        <v>1642348</v>
      </c>
      <c r="E150" s="45">
        <f>SUM('Single-Family'!E150+'Multi-Family'!F150+'Non-Residential - New Const'!E151)</f>
        <v>11</v>
      </c>
      <c r="F150" s="43">
        <f>SUM('Single-Family'!F150+'Multi-Family'!H150+'Non-Residential - New Const'!F151)</f>
        <v>1940125</v>
      </c>
      <c r="G150" s="45">
        <f>SUM('Single-Family'!G150+'Multi-Family'!I150+'Non-Residential - New Const'!G151)</f>
        <v>173</v>
      </c>
      <c r="H150" s="43">
        <f>SUM('Single-Family'!H150+'Multi-Family'!K150+'Non-Residential - New Const'!H151)</f>
        <v>39953978</v>
      </c>
      <c r="I150" s="45">
        <f>SUM('Single-Family'!I150+'Multi-Family'!L150+'Non-Residential - New Const'!I151)</f>
        <v>80</v>
      </c>
      <c r="J150" s="43">
        <f>SUM('Single-Family'!J150+'Multi-Family'!N150+'Non-Residential - New Const'!J151)</f>
        <v>21777341</v>
      </c>
      <c r="K150" s="45">
        <f>SUM('Single-Family'!K150+'Multi-Family'!O150+'Non-Residential - New Const'!K151)</f>
        <v>0</v>
      </c>
      <c r="L150" s="43">
        <f>SUM('Single-Family'!L150+'Multi-Family'!Q150+'Non-Residential - New Const'!L151)</f>
        <v>0</v>
      </c>
      <c r="M150" s="45">
        <f>SUM('Single-Family'!M150+'Multi-Family'!R150+'Non-Residential - New Const'!M151)</f>
        <v>18</v>
      </c>
      <c r="N150" s="43">
        <f>SUM('Single-Family'!N150+'Multi-Family'!T150+'Non-Residential - New Const'!N151)</f>
        <v>2407228</v>
      </c>
      <c r="O150" s="45">
        <f>SUM('Single-Family'!O150+'Multi-Family'!U150+'Non-Residential - New Const'!O151)</f>
        <v>0</v>
      </c>
      <c r="P150" s="43">
        <f>SUM('Single-Family'!P150+'Multi-Family'!W150+'Non-Residential - New Const'!P151)</f>
        <v>0</v>
      </c>
      <c r="Q150" s="45">
        <f>SUM('Single-Family'!Q150+'Multi-Family'!X150+'Non-Residential - New Const'!Q151)</f>
        <v>0</v>
      </c>
      <c r="R150" s="43">
        <f>SUM('Single-Family'!R150+'Multi-Family'!Z150+'Non-Residential - New Const'!R151)</f>
        <v>0</v>
      </c>
      <c r="S150" s="10">
        <f>SUM('Single-Family'!S150+'Multi-Family'!AA150+'Non-Residential - New Const'!S151)</f>
        <v>14</v>
      </c>
      <c r="T150" s="10">
        <f>SUM('Single-Family'!T150+'Multi-Family'!AC150+'Non-Residential - New Const'!T151)</f>
        <v>7402670</v>
      </c>
      <c r="U150" s="21">
        <f t="shared" si="23"/>
        <v>294</v>
      </c>
      <c r="V150" s="22">
        <f t="shared" si="24"/>
        <v>73183565</v>
      </c>
      <c r="W150" s="19">
        <f>U150-Total!U137</f>
        <v>49</v>
      </c>
      <c r="X150" s="13">
        <f>W150/Total!U137</f>
        <v>0.2</v>
      </c>
      <c r="Y150" s="12">
        <f>V150-Total!V137</f>
        <v>-6796754</v>
      </c>
      <c r="Z150" s="13">
        <f>Y150/Total!V137</f>
        <v>-8.4980331223735175E-2</v>
      </c>
      <c r="AA150" s="12">
        <f t="shared" si="25"/>
        <v>53179078</v>
      </c>
    </row>
    <row r="151" spans="1:40" s="26" customFormat="1" x14ac:dyDescent="0.2">
      <c r="A151" s="26" t="s">
        <v>21</v>
      </c>
      <c r="B151" s="9">
        <v>2015</v>
      </c>
      <c r="C151" s="45">
        <f>SUM('Single-Family'!C151+'Multi-Family'!C151+'Non-Residential - New Const'!C152)</f>
        <v>9</v>
      </c>
      <c r="D151" s="43">
        <f>SUM('Single-Family'!D151+'Multi-Family'!D151+'Non-Residential - New Const'!D152)</f>
        <v>1294217</v>
      </c>
      <c r="E151" s="45">
        <f>SUM('Single-Family'!E151+'Multi-Family'!F151+'Non-Residential - New Const'!E152)</f>
        <v>10</v>
      </c>
      <c r="F151" s="43">
        <f>SUM('Single-Family'!F151+'Multi-Family'!H151+'Non-Residential - New Const'!F152)</f>
        <v>3148000</v>
      </c>
      <c r="G151" s="45">
        <f>SUM('Single-Family'!G151+'Multi-Family'!I151+'Non-Residential - New Const'!G152)</f>
        <v>150</v>
      </c>
      <c r="H151" s="43">
        <f>SUM('Single-Family'!H151+'Multi-Family'!K151+'Non-Residential - New Const'!H152)</f>
        <v>25844162</v>
      </c>
      <c r="I151" s="45">
        <f>SUM('Single-Family'!I151+'Multi-Family'!L151+'Non-Residential - New Const'!I152)</f>
        <v>65</v>
      </c>
      <c r="J151" s="43">
        <f>SUM('Single-Family'!J151+'Multi-Family'!N151+'Non-Residential - New Const'!J152)</f>
        <v>28138723</v>
      </c>
      <c r="K151" s="45">
        <f>SUM('Single-Family'!K151+'Multi-Family'!O151+'Non-Residential - New Const'!K152)</f>
        <v>3</v>
      </c>
      <c r="L151" s="43">
        <f>SUM('Single-Family'!L151+'Multi-Family'!Q151+'Non-Residential - New Const'!L152)</f>
        <v>620000</v>
      </c>
      <c r="M151" s="45">
        <f>SUM('Single-Family'!M151+'Multi-Family'!R151+'Non-Residential - New Const'!M152)</f>
        <v>20</v>
      </c>
      <c r="N151" s="43">
        <f>SUM('Single-Family'!N151+'Multi-Family'!T151+'Non-Residential - New Const'!N152)</f>
        <v>3680525</v>
      </c>
      <c r="O151" s="45">
        <f>SUM('Single-Family'!O151+'Multi-Family'!U151+'Non-Residential - New Const'!O152)</f>
        <v>0</v>
      </c>
      <c r="P151" s="43">
        <f>SUM('Single-Family'!P151+'Multi-Family'!W151+'Non-Residential - New Const'!P152)</f>
        <v>0</v>
      </c>
      <c r="Q151" s="45">
        <f>SUM('Single-Family'!Q151+'Multi-Family'!X151+'Non-Residential - New Const'!Q152)</f>
        <v>0</v>
      </c>
      <c r="R151" s="43">
        <f>SUM('Single-Family'!R151+'Multi-Family'!Z151+'Non-Residential - New Const'!R152)</f>
        <v>0</v>
      </c>
      <c r="S151" s="10">
        <f>SUM('Single-Family'!S151+'Multi-Family'!AA151+'Non-Residential - New Const'!S152)</f>
        <v>2</v>
      </c>
      <c r="T151" s="10">
        <f>SUM('Single-Family'!T151+'Multi-Family'!AC151+'Non-Residential - New Const'!T152)</f>
        <v>2070381</v>
      </c>
      <c r="U151" s="21">
        <f t="shared" si="23"/>
        <v>249</v>
      </c>
      <c r="V151" s="22">
        <f t="shared" si="24"/>
        <v>61648008</v>
      </c>
      <c r="W151" s="19">
        <f>U151-Total!U138</f>
        <v>16</v>
      </c>
      <c r="X151" s="13">
        <f>W151/Total!U138</f>
        <v>6.8669527896995708E-2</v>
      </c>
      <c r="Y151" s="12">
        <f>V151-Total!V138</f>
        <v>13236809</v>
      </c>
      <c r="Z151" s="13">
        <f>Y151/Total!V138</f>
        <v>0.27342452311499249</v>
      </c>
      <c r="AA151" s="12">
        <f t="shared" si="25"/>
        <v>66415887</v>
      </c>
    </row>
    <row r="152" spans="1:40" s="26" customFormat="1" x14ac:dyDescent="0.2">
      <c r="A152" s="26" t="s">
        <v>22</v>
      </c>
      <c r="B152" s="9">
        <v>2015</v>
      </c>
      <c r="C152" s="45">
        <f>SUM('Single-Family'!C152+'Multi-Family'!C152+'Non-Residential - New Const'!C153)</f>
        <v>19</v>
      </c>
      <c r="D152" s="43">
        <f>SUM('Single-Family'!D152+'Multi-Family'!D152+'Non-Residential - New Const'!D153)</f>
        <v>2640564</v>
      </c>
      <c r="E152" s="45">
        <f>SUM('Single-Family'!E152+'Multi-Family'!F152+'Non-Residential - New Const'!E153)</f>
        <v>12</v>
      </c>
      <c r="F152" s="43">
        <f>SUM('Single-Family'!F152+'Multi-Family'!H152+'Non-Residential - New Const'!F153)</f>
        <v>2378625</v>
      </c>
      <c r="G152" s="45">
        <f>SUM('Single-Family'!G152+'Multi-Family'!I152+'Non-Residential - New Const'!G153)</f>
        <v>130</v>
      </c>
      <c r="H152" s="43">
        <f>SUM('Single-Family'!H152+'Multi-Family'!K152+'Non-Residential - New Const'!H153)</f>
        <v>42798468</v>
      </c>
      <c r="I152" s="45">
        <f>SUM('Single-Family'!I152+'Multi-Family'!L152+'Non-Residential - New Const'!I153)</f>
        <v>92</v>
      </c>
      <c r="J152" s="43">
        <f>SUM('Single-Family'!J152+'Multi-Family'!N152+'Non-Residential - New Const'!J153)</f>
        <v>44329438</v>
      </c>
      <c r="K152" s="45">
        <f>SUM('Single-Family'!K152+'Multi-Family'!O152+'Non-Residential - New Const'!K153)</f>
        <v>1</v>
      </c>
      <c r="L152" s="43">
        <f>SUM('Single-Family'!L152+'Multi-Family'!Q152+'Non-Residential - New Const'!L153)</f>
        <v>230000</v>
      </c>
      <c r="M152" s="45">
        <f>SUM('Single-Family'!M152+'Multi-Family'!R152+'Non-Residential - New Const'!M153)</f>
        <v>9</v>
      </c>
      <c r="N152" s="43">
        <f>SUM('Single-Family'!N152+'Multi-Family'!T152+'Non-Residential - New Const'!N153)</f>
        <v>2002512</v>
      </c>
      <c r="O152" s="45">
        <f>SUM('Single-Family'!O152+'Multi-Family'!U152+'Non-Residential - New Const'!O153)</f>
        <v>0</v>
      </c>
      <c r="P152" s="43">
        <f>SUM('Single-Family'!P152+'Multi-Family'!W152+'Non-Residential - New Const'!P153)</f>
        <v>0</v>
      </c>
      <c r="Q152" s="45">
        <f>SUM('Single-Family'!Q152+'Multi-Family'!X152+'Non-Residential - New Const'!Q153)</f>
        <v>0</v>
      </c>
      <c r="R152" s="43">
        <f>SUM('Single-Family'!R152+'Multi-Family'!Z152+'Non-Residential - New Const'!R153)</f>
        <v>0</v>
      </c>
      <c r="S152" s="10">
        <f>SUM('Single-Family'!S152+'Multi-Family'!AA152+'Non-Residential - New Const'!S153)</f>
        <v>13</v>
      </c>
      <c r="T152" s="10">
        <f>SUM('Single-Family'!T152+'Multi-Family'!AC152+'Non-Residential - New Const'!T153)</f>
        <v>3275937</v>
      </c>
      <c r="U152" s="21">
        <f t="shared" si="23"/>
        <v>264</v>
      </c>
      <c r="V152" s="22">
        <f t="shared" si="24"/>
        <v>95276919</v>
      </c>
      <c r="W152" s="19">
        <f>U152-Total!U139</f>
        <v>39</v>
      </c>
      <c r="X152" s="13">
        <f>W152/Total!U139</f>
        <v>0.17333333333333334</v>
      </c>
      <c r="Y152" s="12">
        <f>V152-Total!V139</f>
        <v>6693098</v>
      </c>
      <c r="Z152" s="13">
        <f>Y152/Total!V139</f>
        <v>7.555666400978571E-2</v>
      </c>
      <c r="AA152" s="12">
        <f t="shared" si="25"/>
        <v>73108985</v>
      </c>
    </row>
    <row r="153" spans="1:40" s="26" customFormat="1" x14ac:dyDescent="0.2">
      <c r="A153" s="26" t="s">
        <v>23</v>
      </c>
      <c r="B153" s="9">
        <v>2015</v>
      </c>
      <c r="C153" s="45">
        <f>SUM('Single-Family'!C153+'Multi-Family'!C153+'Non-Residential - New Const'!C154)</f>
        <v>19</v>
      </c>
      <c r="D153" s="43">
        <f>SUM('Single-Family'!D153+'Multi-Family'!D153+'Non-Residential - New Const'!D154)</f>
        <v>3036939</v>
      </c>
      <c r="E153" s="45">
        <f>SUM('Single-Family'!E153+'Multi-Family'!F153+'Non-Residential - New Const'!E154)</f>
        <v>14</v>
      </c>
      <c r="F153" s="43">
        <f>SUM('Single-Family'!F153+'Multi-Family'!H153+'Non-Residential - New Const'!F154)</f>
        <v>1621876</v>
      </c>
      <c r="G153" s="45">
        <f>SUM('Single-Family'!G153+'Multi-Family'!I153+'Non-Residential - New Const'!G154)</f>
        <v>170</v>
      </c>
      <c r="H153" s="43">
        <f>SUM('Single-Family'!H153+'Multi-Family'!K153+'Non-Residential - New Const'!H154)</f>
        <v>39969617</v>
      </c>
      <c r="I153" s="45">
        <f>SUM('Single-Family'!I153+'Multi-Family'!L153+'Non-Residential - New Const'!I154)</f>
        <v>86</v>
      </c>
      <c r="J153" s="43">
        <f>SUM('Single-Family'!J153+'Multi-Family'!N153+'Non-Residential - New Const'!J154)</f>
        <v>23327206</v>
      </c>
      <c r="K153" s="45">
        <f>SUM('Single-Family'!K153+'Multi-Family'!O153+'Non-Residential - New Const'!K154)</f>
        <v>4</v>
      </c>
      <c r="L153" s="43">
        <f>SUM('Single-Family'!L153+'Multi-Family'!Q153+'Non-Residential - New Const'!L154)</f>
        <v>1500000</v>
      </c>
      <c r="M153" s="45">
        <f>SUM('Single-Family'!M153+'Multi-Family'!R153+'Non-Residential - New Const'!M154)</f>
        <v>16</v>
      </c>
      <c r="N153" s="43">
        <f>SUM('Single-Family'!N153+'Multi-Family'!T153+'Non-Residential - New Const'!N154)</f>
        <v>3296204</v>
      </c>
      <c r="O153" s="45">
        <f>SUM('Single-Family'!O153+'Multi-Family'!U153+'Non-Residential - New Const'!O154)</f>
        <v>0</v>
      </c>
      <c r="P153" s="43">
        <f>SUM('Single-Family'!P153+'Multi-Family'!W153+'Non-Residential - New Const'!P154)</f>
        <v>0</v>
      </c>
      <c r="Q153" s="45">
        <f>SUM('Single-Family'!Q153+'Multi-Family'!X153+'Non-Residential - New Const'!Q154)</f>
        <v>0</v>
      </c>
      <c r="R153" s="43">
        <f>SUM('Single-Family'!R153+'Multi-Family'!Z153+'Non-Residential - New Const'!R154)</f>
        <v>0</v>
      </c>
      <c r="S153" s="10">
        <f>SUM('Single-Family'!S153+'Multi-Family'!AA153+'Non-Residential - New Const'!S154)</f>
        <v>5</v>
      </c>
      <c r="T153" s="10">
        <f>SUM('Single-Family'!T153+'Multi-Family'!AC153+'Non-Residential - New Const'!T154)</f>
        <v>1180967</v>
      </c>
      <c r="U153" s="21">
        <f t="shared" si="23"/>
        <v>300</v>
      </c>
      <c r="V153" s="22">
        <f t="shared" si="24"/>
        <v>72310933</v>
      </c>
      <c r="W153" s="19">
        <f>U153-Total!U140</f>
        <v>140</v>
      </c>
      <c r="X153" s="13">
        <f>W153/Total!U140</f>
        <v>0.875</v>
      </c>
      <c r="Y153" s="12">
        <f>V153-Total!V140</f>
        <v>25240081</v>
      </c>
      <c r="Z153" s="13">
        <f>Y153/Total!V140</f>
        <v>0.53621466210129365</v>
      </c>
      <c r="AA153" s="12">
        <f t="shared" si="25"/>
        <v>98349066</v>
      </c>
    </row>
    <row r="154" spans="1:40" s="26" customFormat="1" x14ac:dyDescent="0.2">
      <c r="A154" s="26" t="s">
        <v>24</v>
      </c>
      <c r="B154" s="9">
        <v>2015</v>
      </c>
      <c r="C154" s="45">
        <f>SUM('Single-Family'!C154+'Multi-Family'!C154+'Non-Residential - New Const'!C155)</f>
        <v>7</v>
      </c>
      <c r="D154" s="43">
        <f>SUM('Single-Family'!D154+'Multi-Family'!D154+'Non-Residential - New Const'!D155)</f>
        <v>987451</v>
      </c>
      <c r="E154" s="45">
        <f>SUM('Single-Family'!E154+'Multi-Family'!F154+'Non-Residential - New Const'!E155)</f>
        <v>8</v>
      </c>
      <c r="F154" s="43">
        <f>SUM('Single-Family'!F154+'Multi-Family'!H154+'Non-Residential - New Const'!F155)</f>
        <v>2510250</v>
      </c>
      <c r="G154" s="45">
        <f>SUM('Single-Family'!G154+'Multi-Family'!I154+'Non-Residential - New Const'!G155)</f>
        <v>149</v>
      </c>
      <c r="H154" s="43">
        <f>SUM('Single-Family'!H154+'Multi-Family'!K154+'Non-Residential - New Const'!H155)</f>
        <v>52405148</v>
      </c>
      <c r="I154" s="45">
        <f>SUM('Single-Family'!I154+'Multi-Family'!L154+'Non-Residential - New Const'!I155)</f>
        <v>93</v>
      </c>
      <c r="J154" s="43">
        <f>SUM('Single-Family'!J154+'Multi-Family'!N154+'Non-Residential - New Const'!J155)</f>
        <v>25064364</v>
      </c>
      <c r="K154" s="45">
        <f>SUM('Single-Family'!K154+'Multi-Family'!O154+'Non-Residential - New Const'!K155)</f>
        <v>3</v>
      </c>
      <c r="L154" s="43">
        <f>SUM('Single-Family'!L154+'Multi-Family'!Q154+'Non-Residential - New Const'!L155)</f>
        <v>834000</v>
      </c>
      <c r="M154" s="45">
        <f>SUM('Single-Family'!M154+'Multi-Family'!R154+'Non-Residential - New Const'!M155)</f>
        <v>33</v>
      </c>
      <c r="N154" s="43">
        <f>SUM('Single-Family'!N154+'Multi-Family'!T154+'Non-Residential - New Const'!N155)</f>
        <v>5726421</v>
      </c>
      <c r="O154" s="45">
        <f>SUM('Single-Family'!O154+'Multi-Family'!U154+'Non-Residential - New Const'!O155)</f>
        <v>0</v>
      </c>
      <c r="P154" s="43">
        <f>SUM('Single-Family'!P154+'Multi-Family'!W154+'Non-Residential - New Const'!P155)</f>
        <v>0</v>
      </c>
      <c r="Q154" s="45">
        <f>SUM('Single-Family'!Q154+'Multi-Family'!X154+'Non-Residential - New Const'!Q155)</f>
        <v>0</v>
      </c>
      <c r="R154" s="43">
        <f>SUM('Single-Family'!R154+'Multi-Family'!Z154+'Non-Residential - New Const'!R155)</f>
        <v>0</v>
      </c>
      <c r="S154" s="10">
        <f>SUM('Single-Family'!S154+'Multi-Family'!AA154+'Non-Residential - New Const'!S155)</f>
        <v>9</v>
      </c>
      <c r="T154" s="10">
        <f>SUM('Single-Family'!T154+'Multi-Family'!AC154+'Non-Residential - New Const'!T155)</f>
        <v>3777040</v>
      </c>
      <c r="U154" s="21">
        <f t="shared" si="23"/>
        <v>294</v>
      </c>
      <c r="V154" s="22">
        <f t="shared" si="24"/>
        <v>88794424</v>
      </c>
      <c r="W154" s="19">
        <f>U154-Total!U141</f>
        <v>3</v>
      </c>
      <c r="X154" s="13">
        <f>W154/Total!U141</f>
        <v>1.0309278350515464E-2</v>
      </c>
      <c r="Y154" s="12">
        <f>V154-Total!V141</f>
        <v>5848652</v>
      </c>
      <c r="Z154" s="13">
        <f>Y154/Total!V141</f>
        <v>7.051175556000612E-2</v>
      </c>
      <c r="AA154" s="12">
        <f t="shared" si="25"/>
        <v>104197718</v>
      </c>
    </row>
    <row r="155" spans="1:40" s="26" customFormat="1" x14ac:dyDescent="0.2">
      <c r="A155" s="26" t="s">
        <v>25</v>
      </c>
      <c r="B155" s="9">
        <v>2015</v>
      </c>
      <c r="C155" s="45">
        <f>SUM('Single-Family'!C155+'Multi-Family'!C155+'Non-Residential - New Const'!C156)</f>
        <v>18</v>
      </c>
      <c r="D155" s="43">
        <f>SUM('Single-Family'!D155+'Multi-Family'!D155+'Non-Residential - New Const'!D156)</f>
        <v>3815368</v>
      </c>
      <c r="E155" s="45">
        <f>SUM('Single-Family'!E155+'Multi-Family'!F155+'Non-Residential - New Const'!E156)</f>
        <v>7</v>
      </c>
      <c r="F155" s="43">
        <f>SUM('Single-Family'!F155+'Multi-Family'!H155+'Non-Residential - New Const'!F156)</f>
        <v>238700</v>
      </c>
      <c r="G155" s="45">
        <f>SUM('Single-Family'!G155+'Multi-Family'!I155+'Non-Residential - New Const'!G156)</f>
        <v>177</v>
      </c>
      <c r="H155" s="43">
        <f>SUM('Single-Family'!H155+'Multi-Family'!K155+'Non-Residential - New Const'!H156)</f>
        <v>63438370</v>
      </c>
      <c r="I155" s="45">
        <f>SUM('Single-Family'!I155+'Multi-Family'!L155+'Non-Residential - New Const'!I156)</f>
        <v>81</v>
      </c>
      <c r="J155" s="43">
        <f>SUM('Single-Family'!J155+'Multi-Family'!N155+'Non-Residential - New Const'!J156)</f>
        <v>20755322</v>
      </c>
      <c r="K155" s="45">
        <f>SUM('Single-Family'!K155+'Multi-Family'!O155+'Non-Residential - New Const'!K156)</f>
        <v>1</v>
      </c>
      <c r="L155" s="43">
        <f>SUM('Single-Family'!L155+'Multi-Family'!Q155+'Non-Residential - New Const'!L156)</f>
        <v>2150000</v>
      </c>
      <c r="M155" s="45">
        <f>SUM('Single-Family'!M155+'Multi-Family'!R155+'Non-Residential - New Const'!M156)</f>
        <v>27</v>
      </c>
      <c r="N155" s="43">
        <f>SUM('Single-Family'!N155+'Multi-Family'!T155+'Non-Residential - New Const'!N156)</f>
        <v>3169829</v>
      </c>
      <c r="O155" s="45">
        <f>SUM('Single-Family'!O155+'Multi-Family'!U155+'Non-Residential - New Const'!O156)</f>
        <v>0</v>
      </c>
      <c r="P155" s="43">
        <f>SUM('Single-Family'!P155+'Multi-Family'!W155+'Non-Residential - New Const'!P156)</f>
        <v>0</v>
      </c>
      <c r="Q155" s="45">
        <f>SUM('Single-Family'!Q155+'Multi-Family'!X155+'Non-Residential - New Const'!Q156)</f>
        <v>0</v>
      </c>
      <c r="R155" s="43">
        <f>SUM('Single-Family'!R155+'Multi-Family'!Z155+'Non-Residential - New Const'!R156)</f>
        <v>0</v>
      </c>
      <c r="S155" s="10">
        <f>SUM('Single-Family'!S155+'Multi-Family'!AA155+'Non-Residential - New Const'!S156)</f>
        <v>4</v>
      </c>
      <c r="T155" s="10">
        <f>SUM('Single-Family'!T155+'Multi-Family'!AC155+'Non-Residential - New Const'!T156)</f>
        <v>13251923</v>
      </c>
      <c r="U155" s="21">
        <f t="shared" si="23"/>
        <v>308</v>
      </c>
      <c r="V155" s="22">
        <f t="shared" si="24"/>
        <v>106580812</v>
      </c>
      <c r="W155" s="19">
        <f>U155-Total!U142</f>
        <v>51</v>
      </c>
      <c r="X155" s="13">
        <f>W155/Total!U142</f>
        <v>0.19844357976653695</v>
      </c>
      <c r="Y155" s="12">
        <f>V155-Total!V142</f>
        <v>33749246</v>
      </c>
      <c r="Z155" s="13">
        <f>Y155/Total!V142</f>
        <v>0.46338761959340541</v>
      </c>
      <c r="AA155" s="12">
        <f t="shared" si="25"/>
        <v>137946964</v>
      </c>
    </row>
    <row r="156" spans="1:40" s="26" customFormat="1" x14ac:dyDescent="0.2">
      <c r="A156" s="26" t="s">
        <v>26</v>
      </c>
      <c r="B156" s="9">
        <v>2015</v>
      </c>
      <c r="C156" s="45">
        <f>SUM('Single-Family'!C156+'Multi-Family'!C156+'Non-Residential - New Const'!C157)</f>
        <v>9</v>
      </c>
      <c r="D156" s="43">
        <f>SUM('Single-Family'!D156+'Multi-Family'!D156+'Non-Residential - New Const'!D157)</f>
        <v>1465573</v>
      </c>
      <c r="E156" s="45">
        <f>SUM('Single-Family'!E156+'Multi-Family'!F156+'Non-Residential - New Const'!E157)</f>
        <v>3</v>
      </c>
      <c r="F156" s="43">
        <f>SUM('Single-Family'!F156+'Multi-Family'!H156+'Non-Residential - New Const'!F157)</f>
        <v>475000</v>
      </c>
      <c r="G156" s="45">
        <f>SUM('Single-Family'!G156+'Multi-Family'!I156+'Non-Residential - New Const'!G157)</f>
        <v>143</v>
      </c>
      <c r="H156" s="43">
        <f>SUM('Single-Family'!H156+'Multi-Family'!K156+'Non-Residential - New Const'!H157)</f>
        <v>54560404</v>
      </c>
      <c r="I156" s="45">
        <f>SUM('Single-Family'!I156+'Multi-Family'!L156+'Non-Residential - New Const'!I157)</f>
        <v>78</v>
      </c>
      <c r="J156" s="43">
        <f>SUM('Single-Family'!J156+'Multi-Family'!N156+'Non-Residential - New Const'!J157)</f>
        <v>37153387</v>
      </c>
      <c r="K156" s="45">
        <f>SUM('Single-Family'!K156+'Multi-Family'!O156+'Non-Residential - New Const'!K157)</f>
        <v>1</v>
      </c>
      <c r="L156" s="43">
        <f>SUM('Single-Family'!L156+'Multi-Family'!Q156+'Non-Residential - New Const'!L157)</f>
        <v>250000</v>
      </c>
      <c r="M156" s="45">
        <f>SUM('Single-Family'!M156+'Multi-Family'!R156+'Non-Residential - New Const'!M157)</f>
        <v>16</v>
      </c>
      <c r="N156" s="43">
        <f>SUM('Single-Family'!N156+'Multi-Family'!T156+'Non-Residential - New Const'!N157)</f>
        <v>2390179</v>
      </c>
      <c r="O156" s="45">
        <f>SUM('Single-Family'!O156+'Multi-Family'!U156+'Non-Residential - New Const'!O157)</f>
        <v>0</v>
      </c>
      <c r="P156" s="43">
        <f>SUM('Single-Family'!P156+'Multi-Family'!W156+'Non-Residential - New Const'!P157)</f>
        <v>0</v>
      </c>
      <c r="Q156" s="45">
        <f>SUM('Single-Family'!Q156+'Multi-Family'!X156+'Non-Residential - New Const'!Q157)</f>
        <v>0</v>
      </c>
      <c r="R156" s="43">
        <f>SUM('Single-Family'!R156+'Multi-Family'!Z156+'Non-Residential - New Const'!R157)</f>
        <v>0</v>
      </c>
      <c r="S156" s="10">
        <f>SUM('Single-Family'!S156+'Multi-Family'!AA156+'Non-Residential - New Const'!S157)</f>
        <v>13</v>
      </c>
      <c r="T156" s="10">
        <f>SUM('Single-Family'!T156+'Multi-Family'!AC156+'Non-Residential - New Const'!T157)</f>
        <v>17247397</v>
      </c>
      <c r="U156" s="21">
        <f t="shared" si="23"/>
        <v>260</v>
      </c>
      <c r="V156" s="22">
        <f t="shared" si="24"/>
        <v>113066940</v>
      </c>
      <c r="W156" s="19">
        <f>U156-Total!U143</f>
        <v>25</v>
      </c>
      <c r="X156" s="13">
        <f>W156/Total!U143</f>
        <v>0.10638297872340426</v>
      </c>
      <c r="Y156" s="12">
        <f>V156-Total!V143</f>
        <v>49500486</v>
      </c>
      <c r="Z156" s="13">
        <f>Y156/Total!V143</f>
        <v>0.77872026651038295</v>
      </c>
      <c r="AA156" s="12">
        <f t="shared" si="25"/>
        <v>187447450</v>
      </c>
    </row>
    <row r="157" spans="1:40" s="26" customFormat="1" x14ac:dyDescent="0.2">
      <c r="A157" s="26" t="s">
        <v>27</v>
      </c>
      <c r="B157" s="9">
        <v>2015</v>
      </c>
      <c r="C157" s="45">
        <f>SUM('Single-Family'!C157+'Multi-Family'!C157+'Non-Residential - New Const'!C158)</f>
        <v>12</v>
      </c>
      <c r="D157" s="43">
        <f>SUM('Single-Family'!D157+'Multi-Family'!D157+'Non-Residential - New Const'!D158)</f>
        <v>1737614</v>
      </c>
      <c r="E157" s="45">
        <f>SUM('Single-Family'!E157+'Multi-Family'!F157+'Non-Residential - New Const'!E158)</f>
        <v>0</v>
      </c>
      <c r="F157" s="43">
        <f>SUM('Single-Family'!F157+'Multi-Family'!H157+'Non-Residential - New Const'!F158)</f>
        <v>0</v>
      </c>
      <c r="G157" s="45">
        <f>SUM('Single-Family'!G157+'Multi-Family'!I157+'Non-Residential - New Const'!G158)</f>
        <v>126</v>
      </c>
      <c r="H157" s="43">
        <f>SUM('Single-Family'!H157+'Multi-Family'!K157+'Non-Residential - New Const'!H158)</f>
        <v>36186371</v>
      </c>
      <c r="I157" s="45">
        <f>SUM('Single-Family'!I157+'Multi-Family'!L157+'Non-Residential - New Const'!I158)</f>
        <v>92</v>
      </c>
      <c r="J157" s="43">
        <f>SUM('Single-Family'!J157+'Multi-Family'!N157+'Non-Residential - New Const'!J158)</f>
        <v>25247921</v>
      </c>
      <c r="K157" s="45">
        <f>SUM('Single-Family'!K157+'Multi-Family'!O157+'Non-Residential - New Const'!K158)</f>
        <v>0</v>
      </c>
      <c r="L157" s="43">
        <f>SUM('Single-Family'!L157+'Multi-Family'!Q157+'Non-Residential - New Const'!L158)</f>
        <v>0</v>
      </c>
      <c r="M157" s="45">
        <f>SUM('Single-Family'!M157+'Multi-Family'!R157+'Non-Residential - New Const'!M158)</f>
        <v>9</v>
      </c>
      <c r="N157" s="43">
        <f>SUM('Single-Family'!N157+'Multi-Family'!T157+'Non-Residential - New Const'!N158)</f>
        <v>1235667</v>
      </c>
      <c r="O157" s="45">
        <f>SUM('Single-Family'!O157+'Multi-Family'!U157+'Non-Residential - New Const'!O158)</f>
        <v>0</v>
      </c>
      <c r="P157" s="43">
        <f>SUM('Single-Family'!P157+'Multi-Family'!W157+'Non-Residential - New Const'!P158)</f>
        <v>0</v>
      </c>
      <c r="Q157" s="45">
        <f>SUM('Single-Family'!Q157+'Multi-Family'!X157+'Non-Residential - New Const'!Q158)</f>
        <v>0</v>
      </c>
      <c r="R157" s="43">
        <f>SUM('Single-Family'!R157+'Multi-Family'!Z157+'Non-Residential - New Const'!R158)</f>
        <v>0</v>
      </c>
      <c r="S157" s="10">
        <f>SUM('Single-Family'!S157+'Multi-Family'!AA157+'Non-Residential - New Const'!S158)</f>
        <v>11</v>
      </c>
      <c r="T157" s="10">
        <f>SUM('Single-Family'!T157+'Multi-Family'!AC157+'Non-Residential - New Const'!T158)</f>
        <v>2381607</v>
      </c>
      <c r="U157" s="21">
        <f t="shared" si="23"/>
        <v>250</v>
      </c>
      <c r="V157" s="22">
        <f t="shared" si="24"/>
        <v>66789180</v>
      </c>
      <c r="W157" s="19">
        <f>U157-Total!U144</f>
        <v>59</v>
      </c>
      <c r="X157" s="13">
        <f>W157/Total!U144</f>
        <v>0.30890052356020942</v>
      </c>
      <c r="Y157" s="12">
        <f>V157-Total!V144</f>
        <v>-8998522</v>
      </c>
      <c r="Z157" s="13">
        <f>Y157/Total!V144</f>
        <v>-0.11873327416630207</v>
      </c>
      <c r="AA157" s="12">
        <f t="shared" si="25"/>
        <v>178448928</v>
      </c>
    </row>
    <row r="158" spans="1:40" s="26" customFormat="1" x14ac:dyDescent="0.2">
      <c r="A158" s="26" t="s">
        <v>28</v>
      </c>
      <c r="B158" s="9">
        <v>2015</v>
      </c>
      <c r="C158" s="45">
        <f>SUM('Single-Family'!C158+'Multi-Family'!C158+'Non-Residential - New Const'!C159)</f>
        <v>7</v>
      </c>
      <c r="D158" s="43">
        <f>SUM('Single-Family'!D158+'Multi-Family'!D158+'Non-Residential - New Const'!D159)</f>
        <v>1301367</v>
      </c>
      <c r="E158" s="45">
        <f>SUM('Single-Family'!E158+'Multi-Family'!F158+'Non-Residential - New Const'!E159)</f>
        <v>2</v>
      </c>
      <c r="F158" s="43">
        <f>SUM('Single-Family'!F158+'Multi-Family'!H158+'Non-Residential - New Const'!F159)</f>
        <v>641750</v>
      </c>
      <c r="G158" s="45">
        <f>SUM('Single-Family'!G158+'Multi-Family'!I158+'Non-Residential - New Const'!G159)</f>
        <v>106</v>
      </c>
      <c r="H158" s="43">
        <f>SUM('Single-Family'!H158+'Multi-Family'!K158+'Non-Residential - New Const'!H159)</f>
        <v>26907637</v>
      </c>
      <c r="I158" s="45">
        <f>SUM('Single-Family'!I158+'Multi-Family'!L158+'Non-Residential - New Const'!I159)</f>
        <v>60</v>
      </c>
      <c r="J158" s="43">
        <f>SUM('Single-Family'!J158+'Multi-Family'!N158+'Non-Residential - New Const'!J159)</f>
        <v>25931713</v>
      </c>
      <c r="K158" s="45">
        <f>SUM('Single-Family'!K158+'Multi-Family'!O158+'Non-Residential - New Const'!K159)</f>
        <v>0</v>
      </c>
      <c r="L158" s="43">
        <f>SUM('Single-Family'!L158+'Multi-Family'!Q158+'Non-Residential - New Const'!L159)</f>
        <v>0</v>
      </c>
      <c r="M158" s="45">
        <f>SUM('Single-Family'!M158+'Multi-Family'!R158+'Non-Residential - New Const'!M159)</f>
        <v>5</v>
      </c>
      <c r="N158" s="43">
        <f>SUM('Single-Family'!N158+'Multi-Family'!T158+'Non-Residential - New Const'!N159)</f>
        <v>1524078</v>
      </c>
      <c r="O158" s="45">
        <f>SUM('Single-Family'!O158+'Multi-Family'!U158+'Non-Residential - New Const'!O159)</f>
        <v>0</v>
      </c>
      <c r="P158" s="43">
        <f>SUM('Single-Family'!P158+'Multi-Family'!W158+'Non-Residential - New Const'!P159)</f>
        <v>0</v>
      </c>
      <c r="Q158" s="45">
        <f>SUM('Single-Family'!Q158+'Multi-Family'!X158+'Non-Residential - New Const'!Q159)</f>
        <v>0</v>
      </c>
      <c r="R158" s="43">
        <f>SUM('Single-Family'!R158+'Multi-Family'!Z158+'Non-Residential - New Const'!R159)</f>
        <v>0</v>
      </c>
      <c r="S158" s="10">
        <f>SUM('Single-Family'!S158+'Multi-Family'!AA158+'Non-Residential - New Const'!S159)</f>
        <v>6</v>
      </c>
      <c r="T158" s="10">
        <f>SUM('Single-Family'!T158+'Multi-Family'!AC158+'Non-Residential - New Const'!T159)</f>
        <v>1162783</v>
      </c>
      <c r="U158" s="21">
        <f t="shared" si="23"/>
        <v>184</v>
      </c>
      <c r="V158" s="22">
        <f t="shared" si="24"/>
        <v>56827578</v>
      </c>
      <c r="W158" s="19">
        <f>U158-Total!U145</f>
        <v>35</v>
      </c>
      <c r="X158" s="13">
        <f>W158/Total!U145</f>
        <v>0.2348993288590604</v>
      </c>
      <c r="Y158" s="12">
        <f>V158-Total!V145</f>
        <v>-3529487</v>
      </c>
      <c r="Z158" s="13">
        <f>Y158/Total!V145</f>
        <v>-5.8476783123897758E-2</v>
      </c>
      <c r="AA158" s="12">
        <f t="shared" si="25"/>
        <v>174919441</v>
      </c>
    </row>
    <row r="159" spans="1:40" s="26" customFormat="1" ht="13.5" thickBot="1" x14ac:dyDescent="0.25">
      <c r="A159" s="27" t="s">
        <v>29</v>
      </c>
      <c r="B159" s="15">
        <v>2015</v>
      </c>
      <c r="C159" s="46">
        <f t="shared" ref="C159:W159" si="37">SUM(C147:C158)</f>
        <v>133</v>
      </c>
      <c r="D159" s="44">
        <f t="shared" si="37"/>
        <v>22194889</v>
      </c>
      <c r="E159" s="46">
        <f t="shared" si="37"/>
        <v>76</v>
      </c>
      <c r="F159" s="44">
        <f t="shared" si="37"/>
        <v>14087126</v>
      </c>
      <c r="G159" s="46">
        <f t="shared" si="37"/>
        <v>1673</v>
      </c>
      <c r="H159" s="44">
        <f t="shared" si="37"/>
        <v>501990197</v>
      </c>
      <c r="I159" s="46">
        <f t="shared" si="37"/>
        <v>952</v>
      </c>
      <c r="J159" s="44">
        <f t="shared" si="37"/>
        <v>320038285</v>
      </c>
      <c r="K159" s="46">
        <f t="shared" si="37"/>
        <v>14</v>
      </c>
      <c r="L159" s="44">
        <f t="shared" si="37"/>
        <v>5704000</v>
      </c>
      <c r="M159" s="46">
        <f t="shared" si="37"/>
        <v>181</v>
      </c>
      <c r="N159" s="44">
        <f t="shared" si="37"/>
        <v>29961699</v>
      </c>
      <c r="O159" s="46">
        <f t="shared" si="37"/>
        <v>0</v>
      </c>
      <c r="P159" s="44">
        <f t="shared" si="37"/>
        <v>0</v>
      </c>
      <c r="Q159" s="46">
        <f t="shared" si="37"/>
        <v>0</v>
      </c>
      <c r="R159" s="44">
        <f t="shared" si="37"/>
        <v>0</v>
      </c>
      <c r="S159" s="16">
        <f t="shared" si="37"/>
        <v>104</v>
      </c>
      <c r="T159" s="16">
        <f t="shared" si="37"/>
        <v>100447752</v>
      </c>
      <c r="U159" s="23">
        <f t="shared" si="37"/>
        <v>3059</v>
      </c>
      <c r="V159" s="24">
        <f t="shared" si="37"/>
        <v>980941822</v>
      </c>
      <c r="W159" s="20">
        <f t="shared" si="37"/>
        <v>557</v>
      </c>
      <c r="X159" s="18">
        <f>W159/Total!U146</f>
        <v>0.22262190247801758</v>
      </c>
      <c r="Y159" s="17">
        <f>SUM(Y147:Y158)</f>
        <v>174919441</v>
      </c>
      <c r="Z159" s="18">
        <f>Y159/Total!V146</f>
        <v>0.2170156128704322</v>
      </c>
      <c r="AA159" s="17">
        <f>Y159</f>
        <v>174919441</v>
      </c>
    </row>
    <row r="160" spans="1:40" s="26" customFormat="1" x14ac:dyDescent="0.2">
      <c r="A160" s="26" t="s">
        <v>17</v>
      </c>
      <c r="B160" s="9">
        <v>2016</v>
      </c>
      <c r="C160" s="45">
        <f>'Single-Family'!C160+'Multi-Family'!C160+'Non-Residential - New Const'!C161</f>
        <v>5</v>
      </c>
      <c r="D160" s="43">
        <f>'Single-Family'!D160+'Multi-Family'!E160+'Non-Residential - New Const'!D161</f>
        <v>564791.59</v>
      </c>
      <c r="E160" s="45">
        <f>'Single-Family'!E160+'Multi-Family'!F160+'Non-Residential - New Const'!E161</f>
        <v>1</v>
      </c>
      <c r="F160" s="43">
        <f>'Single-Family'!F160+'Multi-Family'!H160+'Non-Residential - New Const'!F161</f>
        <v>175066</v>
      </c>
      <c r="G160" s="45">
        <f>'Single-Family'!G160+'Multi-Family'!I160+'Non-Residential - New Const'!G161</f>
        <v>79</v>
      </c>
      <c r="H160" s="43">
        <f>'Single-Family'!H160+'Multi-Family'!K160+'Non-Residential - New Const'!H161</f>
        <v>23528285</v>
      </c>
      <c r="I160" s="45">
        <f>'Single-Family'!I160+'Multi-Family'!L160+'Non-Residential - New Const'!I161</f>
        <v>57</v>
      </c>
      <c r="J160" s="43">
        <f>'Single-Family'!J160+'Multi-Family'!N160+'Non-Residential - New Const'!J161</f>
        <v>25681683.690000001</v>
      </c>
      <c r="K160" s="45">
        <f>'Single-Family'!K160+'Multi-Family'!O160+'Non-Residential - New Const'!K161</f>
        <v>1</v>
      </c>
      <c r="L160" s="43">
        <f>'Single-Family'!L160+'Multi-Family'!Q160+'Non-Residential - New Const'!L161</f>
        <v>172000</v>
      </c>
      <c r="M160" s="45">
        <f>'Single-Family'!M160+'Multi-Family'!R160+'Non-Residential - New Const'!M161</f>
        <v>4</v>
      </c>
      <c r="N160" s="43">
        <f>'Single-Family'!N160+'Multi-Family'!T160+'Non-Residential - New Const'!N161</f>
        <v>580364</v>
      </c>
      <c r="O160" s="45">
        <f>'Single-Family'!O160+'Multi-Family'!U160+'Non-Residential - New Const'!O161</f>
        <v>0</v>
      </c>
      <c r="P160" s="43">
        <f>'Single-Family'!P160+'Multi-Family'!W160+'Non-Residential - New Const'!P161</f>
        <v>0</v>
      </c>
      <c r="Q160" s="45">
        <f>'Single-Family'!Q160+'Multi-Family'!X160+'Non-Residential - New Const'!Q161</f>
        <v>0</v>
      </c>
      <c r="R160" s="43">
        <f>'Single-Family'!R160+'Multi-Family'!Z160+'Non-Residential - New Const'!R161</f>
        <v>0</v>
      </c>
      <c r="S160" s="10">
        <f>'Single-Family'!S160+'Multi-Family'!AA160+'Non-Residential - New Const'!S161</f>
        <v>1</v>
      </c>
      <c r="T160" s="10">
        <f>'Single-Family'!T160+'Multi-Family'!AC160+'Non-Residential - New Const'!T161</f>
        <v>373037</v>
      </c>
      <c r="U160" s="21">
        <f t="shared" ref="U160:U171" si="38">SUM(C160+G160+I160+K160+M160+O160+Q160+S160+E160)</f>
        <v>148</v>
      </c>
      <c r="V160" s="22">
        <f t="shared" ref="V160:V171" si="39">SUM(D160+H160+J160+L160+N160+P160+R160+T160+F160)</f>
        <v>51075227.280000001</v>
      </c>
      <c r="W160" s="19">
        <f>U160-Total!U147</f>
        <v>11</v>
      </c>
      <c r="X160" s="13">
        <f>W160/Total!U147</f>
        <v>8.0291970802919707E-2</v>
      </c>
      <c r="Y160" s="12">
        <f>V160-Total!V147</f>
        <v>9454656.2800000012</v>
      </c>
      <c r="Z160" s="13">
        <f>Y160/Total!V147</f>
        <v>0.22716306030496317</v>
      </c>
      <c r="AA160" s="12">
        <f>Y160</f>
        <v>9454656.2800000012</v>
      </c>
      <c r="AC160" s="26">
        <f t="array" ref="AC160:AN161">TRANSPOSE(U160:V171)</f>
        <v>148</v>
      </c>
      <c r="AD160" s="26">
        <v>195</v>
      </c>
      <c r="AE160" s="26">
        <v>301</v>
      </c>
      <c r="AF160" s="26">
        <v>264</v>
      </c>
      <c r="AG160" s="26">
        <v>336</v>
      </c>
      <c r="AH160" s="26">
        <v>284</v>
      </c>
      <c r="AI160" s="26">
        <v>291</v>
      </c>
      <c r="AJ160" s="26">
        <v>300</v>
      </c>
      <c r="AK160" s="26">
        <v>231</v>
      </c>
      <c r="AL160" s="26">
        <v>227</v>
      </c>
      <c r="AM160" s="26">
        <v>256</v>
      </c>
      <c r="AN160" s="26">
        <v>220</v>
      </c>
    </row>
    <row r="161" spans="1:40" x14ac:dyDescent="0.2">
      <c r="A161" s="26" t="s">
        <v>18</v>
      </c>
      <c r="B161" s="9">
        <v>2016</v>
      </c>
      <c r="C161" s="45">
        <f>'Single-Family'!C161+'Multi-Family'!C161+'Non-Residential - New Const'!C162</f>
        <v>9</v>
      </c>
      <c r="D161" s="43">
        <f>'Single-Family'!D161+'Multi-Family'!E161+'Non-Residential - New Const'!D162</f>
        <v>1474583</v>
      </c>
      <c r="E161" s="45">
        <f>'Single-Family'!E161+'Multi-Family'!F161+'Non-Residential - New Const'!E162</f>
        <v>1</v>
      </c>
      <c r="F161" s="43">
        <f>'Single-Family'!F161+'Multi-Family'!H161+'Non-Residential - New Const'!F162</f>
        <v>27000</v>
      </c>
      <c r="G161" s="45">
        <f>'Single-Family'!G161+'Multi-Family'!I161+'Non-Residential - New Const'!G162</f>
        <v>104</v>
      </c>
      <c r="H161" s="43">
        <f>'Single-Family'!H161+'Multi-Family'!K161+'Non-Residential - New Const'!H162</f>
        <v>47389045</v>
      </c>
      <c r="I161" s="45">
        <f>'Single-Family'!I161+'Multi-Family'!L161+'Non-Residential - New Const'!I162</f>
        <v>76</v>
      </c>
      <c r="J161" s="43">
        <f>'Single-Family'!J161+'Multi-Family'!N161+'Non-Residential - New Const'!J162</f>
        <v>22164860</v>
      </c>
      <c r="K161" s="45">
        <f>'Single-Family'!K161+'Multi-Family'!O161+'Non-Residential - New Const'!K162</f>
        <v>0</v>
      </c>
      <c r="L161" s="43">
        <f>'Single-Family'!L161+'Multi-Family'!Q161+'Non-Residential - New Const'!L162</f>
        <v>0</v>
      </c>
      <c r="M161" s="45">
        <f>'Single-Family'!M161+'Multi-Family'!R161+'Non-Residential - New Const'!M162</f>
        <v>3</v>
      </c>
      <c r="N161" s="43">
        <f>'Single-Family'!N161+'Multi-Family'!T161+'Non-Residential - New Const'!N162</f>
        <v>769496</v>
      </c>
      <c r="O161" s="45">
        <f>'Single-Family'!O161+'Multi-Family'!U161+'Non-Residential - New Const'!O162</f>
        <v>0</v>
      </c>
      <c r="P161" s="43">
        <f>'Single-Family'!P161+'Multi-Family'!W161+'Non-Residential - New Const'!P162</f>
        <v>0</v>
      </c>
      <c r="Q161" s="45">
        <f>'Single-Family'!Q161+'Multi-Family'!X161+'Non-Residential - New Const'!Q162</f>
        <v>0</v>
      </c>
      <c r="R161" s="43">
        <f>'Single-Family'!R161+'Multi-Family'!Z161+'Non-Residential - New Const'!R162</f>
        <v>0</v>
      </c>
      <c r="S161" s="10">
        <f>'Single-Family'!S161+'Multi-Family'!AA161+'Non-Residential - New Const'!S162</f>
        <v>2</v>
      </c>
      <c r="T161" s="10">
        <f>'Single-Family'!T161+'Multi-Family'!AC161+'Non-Residential - New Const'!T162</f>
        <v>419312</v>
      </c>
      <c r="U161" s="21">
        <f t="shared" si="38"/>
        <v>195</v>
      </c>
      <c r="V161" s="22">
        <f t="shared" si="39"/>
        <v>72244296</v>
      </c>
      <c r="W161" s="19">
        <f>U161-Total!U148</f>
        <v>-18</v>
      </c>
      <c r="X161" s="13">
        <f>W161/Total!U148</f>
        <v>-8.4507042253521125E-2</v>
      </c>
      <c r="Y161" s="12">
        <f>V161-Total!V148</f>
        <v>-65066942</v>
      </c>
      <c r="Z161" s="13">
        <f>Y161/Total!V148</f>
        <v>-0.4738646519231004</v>
      </c>
      <c r="AA161" s="12">
        <f t="shared" ref="AA161:AA171" si="40">AA160+Y161</f>
        <v>-55612285.719999999</v>
      </c>
      <c r="AC161" s="26">
        <v>51075227.280000001</v>
      </c>
      <c r="AD161" s="26">
        <v>72244296</v>
      </c>
      <c r="AE161" s="26">
        <v>93595465.189999998</v>
      </c>
      <c r="AF161" s="26">
        <v>85242926</v>
      </c>
      <c r="AG161" s="26">
        <v>94032697</v>
      </c>
      <c r="AH161" s="26">
        <v>70080435.900000006</v>
      </c>
      <c r="AI161" s="26">
        <v>109958691.81</v>
      </c>
      <c r="AJ161" s="26">
        <v>110212475.44</v>
      </c>
      <c r="AK161" s="26">
        <v>102056617.5</v>
      </c>
      <c r="AL161" s="26">
        <v>93774634</v>
      </c>
      <c r="AM161" s="26">
        <v>78490766</v>
      </c>
      <c r="AN161" s="26">
        <v>57966700.510000005</v>
      </c>
    </row>
    <row r="162" spans="1:40" x14ac:dyDescent="0.2">
      <c r="A162" s="26" t="s">
        <v>19</v>
      </c>
      <c r="B162" s="9">
        <v>2016</v>
      </c>
      <c r="C162" s="45">
        <f>'Single-Family'!C162+'Multi-Family'!C162+'Non-Residential - New Const'!C163</f>
        <v>10</v>
      </c>
      <c r="D162" s="43">
        <f>'Single-Family'!D162+'Multi-Family'!E162+'Non-Residential - New Const'!D163</f>
        <v>1400808.19</v>
      </c>
      <c r="E162" s="45">
        <f>'Single-Family'!E162+'Multi-Family'!F162+'Non-Residential - New Const'!E163</f>
        <v>2</v>
      </c>
      <c r="F162" s="43">
        <f>'Single-Family'!F162+'Multi-Family'!H162+'Non-Residential - New Const'!F163</f>
        <v>96000</v>
      </c>
      <c r="G162" s="45">
        <f>'Single-Family'!G162+'Multi-Family'!I162+'Non-Residential - New Const'!G163</f>
        <v>175</v>
      </c>
      <c r="H162" s="43">
        <f>'Single-Family'!H162+'Multi-Family'!K162+'Non-Residential - New Const'!H163</f>
        <v>32971948</v>
      </c>
      <c r="I162" s="45">
        <f>'Single-Family'!I162+'Multi-Family'!L162+'Non-Residential - New Const'!I163</f>
        <v>98</v>
      </c>
      <c r="J162" s="43">
        <f>'Single-Family'!J162+'Multi-Family'!N162+'Non-Residential - New Const'!J163</f>
        <v>49420559</v>
      </c>
      <c r="K162" s="45">
        <f>'Single-Family'!K162+'Multi-Family'!O162+'Non-Residential - New Const'!K163</f>
        <v>0</v>
      </c>
      <c r="L162" s="43">
        <f>'Single-Family'!L162+'Multi-Family'!Q162+'Non-Residential - New Const'!L163</f>
        <v>0</v>
      </c>
      <c r="M162" s="45">
        <f>'Single-Family'!M162+'Multi-Family'!R162+'Non-Residential - New Const'!M163</f>
        <v>6</v>
      </c>
      <c r="N162" s="43">
        <f>'Single-Family'!N162+'Multi-Family'!T162+'Non-Residential - New Const'!N163</f>
        <v>1604933</v>
      </c>
      <c r="O162" s="45">
        <f>'Single-Family'!O162+'Multi-Family'!U162+'Non-Residential - New Const'!O163</f>
        <v>0</v>
      </c>
      <c r="P162" s="43">
        <f>'Single-Family'!P162+'Multi-Family'!W162+'Non-Residential - New Const'!P163</f>
        <v>0</v>
      </c>
      <c r="Q162" s="45">
        <f>'Single-Family'!Q162+'Multi-Family'!X162+'Non-Residential - New Const'!Q163</f>
        <v>0</v>
      </c>
      <c r="R162" s="43">
        <f>'Single-Family'!R162+'Multi-Family'!Z162+'Non-Residential - New Const'!R163</f>
        <v>0</v>
      </c>
      <c r="S162" s="10">
        <f>'Single-Family'!S162+'Multi-Family'!AA162+'Non-Residential - New Const'!S163</f>
        <v>10</v>
      </c>
      <c r="T162" s="10">
        <f>'Single-Family'!T162+'Multi-Family'!AC162+'Non-Residential - New Const'!T163</f>
        <v>8101217</v>
      </c>
      <c r="U162" s="21">
        <f t="shared" si="38"/>
        <v>301</v>
      </c>
      <c r="V162" s="22">
        <f t="shared" si="39"/>
        <v>93595465.189999998</v>
      </c>
      <c r="W162" s="19">
        <f>U162-Total!U149</f>
        <v>-5</v>
      </c>
      <c r="X162" s="13">
        <f>W162/Total!U149</f>
        <v>-1.6339869281045753E-2</v>
      </c>
      <c r="Y162" s="12">
        <f>V162-Total!V149</f>
        <v>26063811.189999998</v>
      </c>
      <c r="Z162" s="13">
        <f>Y162/Total!V149</f>
        <v>0.38594954582335561</v>
      </c>
      <c r="AA162" s="12">
        <f t="shared" si="40"/>
        <v>-29548474.530000001</v>
      </c>
      <c r="AC162" s="134">
        <f>AC161/$AC$137</f>
        <v>51.07522728</v>
      </c>
      <c r="AD162" s="134">
        <f t="shared" ref="AD162" si="41">AD161/$AC$137</f>
        <v>72.244296000000006</v>
      </c>
      <c r="AE162" s="134">
        <f t="shared" ref="AE162" si="42">AE161/$AC$137</f>
        <v>93.595465189999999</v>
      </c>
      <c r="AF162" s="134">
        <f t="shared" ref="AF162" si="43">AF161/$AC$137</f>
        <v>85.242925999999997</v>
      </c>
      <c r="AG162" s="134">
        <f t="shared" ref="AG162" si="44">AG161/$AC$137</f>
        <v>94.032696999999999</v>
      </c>
      <c r="AH162" s="134">
        <f t="shared" ref="AH162" si="45">AH161/$AC$137</f>
        <v>70.080435900000012</v>
      </c>
      <c r="AI162" s="134">
        <f t="shared" ref="AI162" si="46">AI161/$AC$137</f>
        <v>109.95869181</v>
      </c>
      <c r="AJ162" s="134">
        <f t="shared" ref="AJ162" si="47">AJ161/$AC$137</f>
        <v>110.21247543999999</v>
      </c>
      <c r="AK162" s="134">
        <f t="shared" ref="AK162" si="48">AK161/$AC$137</f>
        <v>102.0566175</v>
      </c>
      <c r="AL162" s="134">
        <f t="shared" ref="AL162" si="49">AL161/$AC$137</f>
        <v>93.774634000000006</v>
      </c>
      <c r="AM162" s="134">
        <f t="shared" ref="AM162" si="50">AM161/$AC$137</f>
        <v>78.490765999999994</v>
      </c>
      <c r="AN162" s="134">
        <f t="shared" ref="AN162" si="51">AN161/$AC$137</f>
        <v>57.966700510000003</v>
      </c>
    </row>
    <row r="163" spans="1:40" x14ac:dyDescent="0.2">
      <c r="A163" s="26" t="s">
        <v>20</v>
      </c>
      <c r="B163" s="9">
        <v>2016</v>
      </c>
      <c r="C163" s="45">
        <f>'Single-Family'!C163+'Multi-Family'!C163+'Non-Residential - New Const'!C164</f>
        <v>11</v>
      </c>
      <c r="D163" s="43">
        <f>'Single-Family'!D163+'Multi-Family'!E163+'Non-Residential - New Const'!D164</f>
        <v>1707646</v>
      </c>
      <c r="E163" s="45">
        <f>'Single-Family'!E163+'Multi-Family'!F163+'Non-Residential - New Const'!E164</f>
        <v>7</v>
      </c>
      <c r="F163" s="43">
        <f>'Single-Family'!F163+'Multi-Family'!H163+'Non-Residential - New Const'!F164</f>
        <v>1472000</v>
      </c>
      <c r="G163" s="45">
        <f>'Single-Family'!G163+'Multi-Family'!I163+'Non-Residential - New Const'!G164</f>
        <v>167</v>
      </c>
      <c r="H163" s="43">
        <f>'Single-Family'!H163+'Multi-Family'!K163+'Non-Residential - New Const'!H164</f>
        <v>48381344</v>
      </c>
      <c r="I163" s="45">
        <f>'Single-Family'!I163+'Multi-Family'!L163+'Non-Residential - New Const'!I164</f>
        <v>63</v>
      </c>
      <c r="J163" s="43">
        <f>'Single-Family'!J163+'Multi-Family'!N163+'Non-Residential - New Const'!J164</f>
        <v>17279519</v>
      </c>
      <c r="K163" s="45">
        <f>'Single-Family'!K163+'Multi-Family'!O163+'Non-Residential - New Const'!K164</f>
        <v>0</v>
      </c>
      <c r="L163" s="43">
        <f>'Single-Family'!L163+'Multi-Family'!Q163+'Non-Residential - New Const'!L164</f>
        <v>0</v>
      </c>
      <c r="M163" s="45">
        <f>'Single-Family'!M163+'Multi-Family'!R163+'Non-Residential - New Const'!M164</f>
        <v>10</v>
      </c>
      <c r="N163" s="43">
        <f>'Single-Family'!N163+'Multi-Family'!T163+'Non-Residential - New Const'!N164</f>
        <v>2982748</v>
      </c>
      <c r="O163" s="45">
        <f>'Single-Family'!O163+'Multi-Family'!U163+'Non-Residential - New Const'!O164</f>
        <v>0</v>
      </c>
      <c r="P163" s="43">
        <f>'Single-Family'!P163+'Multi-Family'!W163+'Non-Residential - New Const'!P164</f>
        <v>0</v>
      </c>
      <c r="Q163" s="45">
        <f>'Single-Family'!Q163+'Multi-Family'!X163+'Non-Residential - New Const'!Q164</f>
        <v>0</v>
      </c>
      <c r="R163" s="43">
        <f>'Single-Family'!R163+'Multi-Family'!Z163+'Non-Residential - New Const'!R164</f>
        <v>0</v>
      </c>
      <c r="S163" s="10">
        <f>'Single-Family'!S163+'Multi-Family'!AA163+'Non-Residential - New Const'!S164</f>
        <v>6</v>
      </c>
      <c r="T163" s="10">
        <f>'Single-Family'!T163+'Multi-Family'!AC163+'Non-Residential - New Const'!T164</f>
        <v>13419669</v>
      </c>
      <c r="U163" s="21">
        <f t="shared" si="38"/>
        <v>264</v>
      </c>
      <c r="V163" s="22">
        <f t="shared" si="39"/>
        <v>85242926</v>
      </c>
      <c r="W163" s="19">
        <f>U163-Total!U150</f>
        <v>-30</v>
      </c>
      <c r="X163" s="13">
        <f>W163/Total!U150</f>
        <v>-0.10204081632653061</v>
      </c>
      <c r="Y163" s="12">
        <f>V163-Total!V150</f>
        <v>12059361</v>
      </c>
      <c r="Z163" s="13">
        <f>Y163/Total!V150</f>
        <v>0.1647823660954478</v>
      </c>
      <c r="AA163" s="12">
        <f t="shared" si="40"/>
        <v>-17489113.530000001</v>
      </c>
    </row>
    <row r="164" spans="1:40" x14ac:dyDescent="0.2">
      <c r="A164" s="26" t="s">
        <v>21</v>
      </c>
      <c r="B164" s="9">
        <v>2016</v>
      </c>
      <c r="C164" s="45">
        <f>'Single-Family'!C164+'Multi-Family'!C164+'Non-Residential - New Const'!C165</f>
        <v>6</v>
      </c>
      <c r="D164" s="43">
        <f>'Single-Family'!D164+'Multi-Family'!E164+'Non-Residential - New Const'!D165</f>
        <v>753901</v>
      </c>
      <c r="E164" s="45">
        <f>'Single-Family'!E164+'Multi-Family'!F164+'Non-Residential - New Const'!E165</f>
        <v>36</v>
      </c>
      <c r="F164" s="43">
        <f>'Single-Family'!F164+'Multi-Family'!H164+'Non-Residential - New Const'!F165</f>
        <v>3628245</v>
      </c>
      <c r="G164" s="45">
        <f>'Single-Family'!G164+'Multi-Family'!I164+'Non-Residential - New Const'!G165</f>
        <v>171</v>
      </c>
      <c r="H164" s="43">
        <f>'Single-Family'!H164+'Multi-Family'!K164+'Non-Residential - New Const'!H165</f>
        <v>33538055</v>
      </c>
      <c r="I164" s="45">
        <f>'Single-Family'!I164+'Multi-Family'!L164+'Non-Residential - New Const'!I165</f>
        <v>107</v>
      </c>
      <c r="J164" s="43">
        <f>'Single-Family'!J164+'Multi-Family'!N164+'Non-Residential - New Const'!J165</f>
        <v>27628357</v>
      </c>
      <c r="K164" s="45">
        <f>'Single-Family'!K164+'Multi-Family'!O164+'Non-Residential - New Const'!K165</f>
        <v>2</v>
      </c>
      <c r="L164" s="43">
        <f>'Single-Family'!L164+'Multi-Family'!Q164+'Non-Residential - New Const'!L165</f>
        <v>840000</v>
      </c>
      <c r="M164" s="45">
        <f>'Single-Family'!M164+'Multi-Family'!R164+'Non-Residential - New Const'!M165</f>
        <v>7</v>
      </c>
      <c r="N164" s="43">
        <f>'Single-Family'!N164+'Multi-Family'!T164+'Non-Residential - New Const'!N165</f>
        <v>3840191</v>
      </c>
      <c r="O164" s="45">
        <f>'Single-Family'!O164+'Multi-Family'!U164+'Non-Residential - New Const'!O165</f>
        <v>0</v>
      </c>
      <c r="P164" s="43">
        <f>'Single-Family'!P164+'Multi-Family'!W164+'Non-Residential - New Const'!P165</f>
        <v>0</v>
      </c>
      <c r="Q164" s="45">
        <f>'Single-Family'!Q164+'Multi-Family'!X164+'Non-Residential - New Const'!Q165</f>
        <v>0</v>
      </c>
      <c r="R164" s="43">
        <f>'Single-Family'!R164+'Multi-Family'!Z164+'Non-Residential - New Const'!R165</f>
        <v>0</v>
      </c>
      <c r="S164" s="10">
        <f>'Single-Family'!S164+'Multi-Family'!AA164+'Non-Residential - New Const'!S165</f>
        <v>7</v>
      </c>
      <c r="T164" s="10">
        <f>'Single-Family'!T164+'Multi-Family'!AC164+'Non-Residential - New Const'!T165</f>
        <v>23803948</v>
      </c>
      <c r="U164" s="21">
        <f t="shared" si="38"/>
        <v>336</v>
      </c>
      <c r="V164" s="22">
        <f t="shared" si="39"/>
        <v>94032697</v>
      </c>
      <c r="W164" s="19">
        <f>U164-Total!U151</f>
        <v>87</v>
      </c>
      <c r="X164" s="13">
        <f>W164/Total!U151</f>
        <v>0.3493975903614458</v>
      </c>
      <c r="Y164" s="12">
        <f>V164-Total!V151</f>
        <v>32384689</v>
      </c>
      <c r="Z164" s="13">
        <f>Y164/Total!V151</f>
        <v>0.52531606536256614</v>
      </c>
      <c r="AA164" s="12">
        <f t="shared" si="40"/>
        <v>14895575.469999999</v>
      </c>
    </row>
    <row r="165" spans="1:40" x14ac:dyDescent="0.2">
      <c r="A165" s="26" t="s">
        <v>22</v>
      </c>
      <c r="B165" s="9">
        <v>2016</v>
      </c>
      <c r="C165" s="45">
        <f>'Single-Family'!C165+'Multi-Family'!C165+'Non-Residential - New Const'!C166</f>
        <v>9</v>
      </c>
      <c r="D165" s="43">
        <f>'Single-Family'!D165+'Multi-Family'!E165+'Non-Residential - New Const'!D166</f>
        <v>1275496.6000000001</v>
      </c>
      <c r="E165" s="45">
        <f>'Single-Family'!E165+'Multi-Family'!F165+'Non-Residential - New Const'!E166</f>
        <v>4</v>
      </c>
      <c r="F165" s="43">
        <f>'Single-Family'!F165+'Multi-Family'!H165+'Non-Residential - New Const'!F166</f>
        <v>1158000</v>
      </c>
      <c r="G165" s="45">
        <f>'Single-Family'!G165+'Multi-Family'!I165+'Non-Residential - New Const'!G166</f>
        <v>152</v>
      </c>
      <c r="H165" s="43">
        <f>'Single-Family'!H165+'Multi-Family'!K165+'Non-Residential - New Const'!H166</f>
        <v>29820162</v>
      </c>
      <c r="I165" s="45">
        <f>'Single-Family'!I165+'Multi-Family'!L165+'Non-Residential - New Const'!I166</f>
        <v>103</v>
      </c>
      <c r="J165" s="43">
        <f>'Single-Family'!J165+'Multi-Family'!N165+'Non-Residential - New Const'!J166</f>
        <v>33768983.299999997</v>
      </c>
      <c r="K165" s="45">
        <f>'Single-Family'!K165+'Multi-Family'!O165+'Non-Residential - New Const'!K166</f>
        <v>1</v>
      </c>
      <c r="L165" s="43">
        <f>'Single-Family'!L165+'Multi-Family'!Q165+'Non-Residential - New Const'!L166</f>
        <v>230000</v>
      </c>
      <c r="M165" s="45">
        <f>'Single-Family'!M165+'Multi-Family'!R165+'Non-Residential - New Const'!M166</f>
        <v>10</v>
      </c>
      <c r="N165" s="43">
        <f>'Single-Family'!N165+'Multi-Family'!T165+'Non-Residential - New Const'!N166</f>
        <v>1727138</v>
      </c>
      <c r="O165" s="45">
        <f>'Single-Family'!O165+'Multi-Family'!U165+'Non-Residential - New Const'!O166</f>
        <v>0</v>
      </c>
      <c r="P165" s="43">
        <f>'Single-Family'!P165+'Multi-Family'!W165+'Non-Residential - New Const'!P166</f>
        <v>0</v>
      </c>
      <c r="Q165" s="45">
        <f>'Single-Family'!Q165+'Multi-Family'!X165+'Non-Residential - New Const'!Q166</f>
        <v>0</v>
      </c>
      <c r="R165" s="43">
        <f>'Single-Family'!R165+'Multi-Family'!Z165+'Non-Residential - New Const'!R166</f>
        <v>0</v>
      </c>
      <c r="S165" s="10">
        <f>'Single-Family'!S165+'Multi-Family'!AA165+'Non-Residential - New Const'!S166</f>
        <v>5</v>
      </c>
      <c r="T165" s="10">
        <f>'Single-Family'!T165+'Multi-Family'!AC165+'Non-Residential - New Const'!T166</f>
        <v>2100656</v>
      </c>
      <c r="U165" s="21">
        <f t="shared" si="38"/>
        <v>284</v>
      </c>
      <c r="V165" s="22">
        <f t="shared" si="39"/>
        <v>70080435.900000006</v>
      </c>
      <c r="W165" s="19">
        <f>U165-Total!U152</f>
        <v>20</v>
      </c>
      <c r="X165" s="13">
        <f>W165/Total!U152</f>
        <v>7.575757575757576E-2</v>
      </c>
      <c r="Y165" s="12">
        <f>V165-Total!V152</f>
        <v>-25196483.099999994</v>
      </c>
      <c r="Z165" s="13">
        <f>Y165/Total!V152</f>
        <v>-0.26445526749243425</v>
      </c>
      <c r="AA165" s="12">
        <f t="shared" si="40"/>
        <v>-10300907.629999995</v>
      </c>
    </row>
    <row r="166" spans="1:40" x14ac:dyDescent="0.2">
      <c r="A166" s="26" t="s">
        <v>23</v>
      </c>
      <c r="B166" s="9">
        <v>2016</v>
      </c>
      <c r="C166" s="45">
        <f>'Single-Family'!C166+'Multi-Family'!C166+'Non-Residential - New Const'!C167</f>
        <v>20</v>
      </c>
      <c r="D166" s="43">
        <f>'Single-Family'!D166+'Multi-Family'!E166+'Non-Residential - New Const'!D167</f>
        <v>3514893.89</v>
      </c>
      <c r="E166" s="45">
        <f>'Single-Family'!E166+'Multi-Family'!F166+'Non-Residential - New Const'!E167</f>
        <v>12</v>
      </c>
      <c r="F166" s="43">
        <f>'Single-Family'!F166+'Multi-Family'!H166+'Non-Residential - New Const'!F167</f>
        <v>11926000</v>
      </c>
      <c r="G166" s="45">
        <f>'Single-Family'!G166+'Multi-Family'!I166+'Non-Residential - New Const'!G167</f>
        <v>115</v>
      </c>
      <c r="H166" s="43">
        <f>'Single-Family'!H166+'Multi-Family'!K166+'Non-Residential - New Const'!H167</f>
        <v>29802135.920000002</v>
      </c>
      <c r="I166" s="45">
        <f>'Single-Family'!I166+'Multi-Family'!L166+'Non-Residential - New Const'!I167</f>
        <v>119</v>
      </c>
      <c r="J166" s="43">
        <f>'Single-Family'!J166+'Multi-Family'!N166+'Non-Residential - New Const'!J167</f>
        <v>52811046</v>
      </c>
      <c r="K166" s="45">
        <f>'Single-Family'!K166+'Multi-Family'!O166+'Non-Residential - New Const'!K167</f>
        <v>0</v>
      </c>
      <c r="L166" s="43">
        <f>'Single-Family'!L166+'Multi-Family'!Q166+'Non-Residential - New Const'!L167</f>
        <v>0</v>
      </c>
      <c r="M166" s="45">
        <f>'Single-Family'!M166+'Multi-Family'!R166+'Non-Residential - New Const'!M167</f>
        <v>6</v>
      </c>
      <c r="N166" s="43">
        <f>'Single-Family'!N166+'Multi-Family'!T166+'Non-Residential - New Const'!N167</f>
        <v>966583</v>
      </c>
      <c r="O166" s="45">
        <f>'Single-Family'!O166+'Multi-Family'!U166+'Non-Residential - New Const'!O167</f>
        <v>0</v>
      </c>
      <c r="P166" s="43">
        <f>'Single-Family'!P166+'Multi-Family'!W166+'Non-Residential - New Const'!P167</f>
        <v>0</v>
      </c>
      <c r="Q166" s="45">
        <f>'Single-Family'!Q166+'Multi-Family'!X166+'Non-Residential - New Const'!Q167</f>
        <v>0</v>
      </c>
      <c r="R166" s="43">
        <f>'Single-Family'!R166+'Multi-Family'!Z166+'Non-Residential - New Const'!R167</f>
        <v>0</v>
      </c>
      <c r="S166" s="10">
        <f>'Single-Family'!S166+'Multi-Family'!AA166+'Non-Residential - New Const'!S167</f>
        <v>19</v>
      </c>
      <c r="T166" s="10">
        <f>'Single-Family'!T166+'Multi-Family'!AC166+'Non-Residential - New Const'!T167</f>
        <v>10938033</v>
      </c>
      <c r="U166" s="21">
        <f t="shared" si="38"/>
        <v>291</v>
      </c>
      <c r="V166" s="22">
        <f t="shared" si="39"/>
        <v>109958691.81</v>
      </c>
      <c r="W166" s="19">
        <f>U166-Total!U153</f>
        <v>-9</v>
      </c>
      <c r="X166" s="13">
        <f>W166/Total!U153</f>
        <v>-0.03</v>
      </c>
      <c r="Y166" s="12">
        <f>V166-Total!V153</f>
        <v>37647758.810000002</v>
      </c>
      <c r="Z166" s="13">
        <f>Y166/Total!V153</f>
        <v>0.52063716022029483</v>
      </c>
      <c r="AA166" s="12">
        <f t="shared" si="40"/>
        <v>27346851.180000007</v>
      </c>
    </row>
    <row r="167" spans="1:40" x14ac:dyDescent="0.2">
      <c r="A167" s="26" t="s">
        <v>24</v>
      </c>
      <c r="B167" s="9">
        <v>2016</v>
      </c>
      <c r="C167" s="45">
        <f>'Single-Family'!C167+'Multi-Family'!C167+'Non-Residential - New Const'!C168</f>
        <v>4</v>
      </c>
      <c r="D167" s="43">
        <f>'Single-Family'!D167+'Multi-Family'!E167+'Non-Residential - New Const'!D168</f>
        <v>735335</v>
      </c>
      <c r="E167" s="45">
        <f>'Single-Family'!E167+'Multi-Family'!F167+'Non-Residential - New Const'!E168</f>
        <v>0</v>
      </c>
      <c r="F167" s="43">
        <f>'Single-Family'!F167+'Multi-Family'!H167+'Non-Residential - New Const'!F168</f>
        <v>0</v>
      </c>
      <c r="G167" s="45">
        <f>'Single-Family'!G167+'Multi-Family'!I167+'Non-Residential - New Const'!G168</f>
        <v>194</v>
      </c>
      <c r="H167" s="43">
        <f>'Single-Family'!H167+'Multi-Family'!K167+'Non-Residential - New Const'!H168</f>
        <v>42149198</v>
      </c>
      <c r="I167" s="45">
        <f>'Single-Family'!I167+'Multi-Family'!L167+'Non-Residential - New Const'!I168</f>
        <v>90</v>
      </c>
      <c r="J167" s="43">
        <f>'Single-Family'!J167+'Multi-Family'!N167+'Non-Residential - New Const'!J168</f>
        <v>52810369.439999998</v>
      </c>
      <c r="K167" s="45">
        <f>'Single-Family'!K167+'Multi-Family'!O167+'Non-Residential - New Const'!K168</f>
        <v>0</v>
      </c>
      <c r="L167" s="43">
        <f>'Single-Family'!L167+'Multi-Family'!Q167+'Non-Residential - New Const'!L168</f>
        <v>0</v>
      </c>
      <c r="M167" s="45">
        <f>'Single-Family'!M167+'Multi-Family'!R167+'Non-Residential - New Const'!M168</f>
        <v>8</v>
      </c>
      <c r="N167" s="43">
        <f>'Single-Family'!N167+'Multi-Family'!T167+'Non-Residential - New Const'!N168</f>
        <v>2009796</v>
      </c>
      <c r="O167" s="45">
        <f>'Single-Family'!O167+'Multi-Family'!U167+'Non-Residential - New Const'!O168</f>
        <v>0</v>
      </c>
      <c r="P167" s="43">
        <f>'Single-Family'!P167+'Multi-Family'!W167+'Non-Residential - New Const'!P168</f>
        <v>0</v>
      </c>
      <c r="Q167" s="45">
        <f>'Single-Family'!Q167+'Multi-Family'!X167+'Non-Residential - New Const'!Q168</f>
        <v>0</v>
      </c>
      <c r="R167" s="43">
        <f>'Single-Family'!R167+'Multi-Family'!Z167+'Non-Residential - New Const'!R168</f>
        <v>0</v>
      </c>
      <c r="S167" s="10">
        <f>'Single-Family'!S167+'Multi-Family'!AA167+'Non-Residential - New Const'!S168</f>
        <v>4</v>
      </c>
      <c r="T167" s="10">
        <f>'Single-Family'!T167+'Multi-Family'!AC167+'Non-Residential - New Const'!T168</f>
        <v>12507777</v>
      </c>
      <c r="U167" s="21">
        <f t="shared" si="38"/>
        <v>300</v>
      </c>
      <c r="V167" s="22">
        <f t="shared" si="39"/>
        <v>110212475.44</v>
      </c>
      <c r="W167" s="19">
        <f>U167-Total!U154</f>
        <v>6</v>
      </c>
      <c r="X167" s="13">
        <f>W167/Total!U154</f>
        <v>2.0408163265306121E-2</v>
      </c>
      <c r="Y167" s="12">
        <f>V167-Total!V154</f>
        <v>21418051.439999998</v>
      </c>
      <c r="Z167" s="13">
        <f>Y167/Total!V154</f>
        <v>0.24120941918605157</v>
      </c>
      <c r="AA167" s="12">
        <f t="shared" si="40"/>
        <v>48764902.620000005</v>
      </c>
    </row>
    <row r="168" spans="1:40" x14ac:dyDescent="0.2">
      <c r="A168" s="26" t="s">
        <v>25</v>
      </c>
      <c r="B168" s="9">
        <v>2016</v>
      </c>
      <c r="C168" s="45">
        <f>'Single-Family'!C168+'Multi-Family'!C168+'Non-Residential - New Const'!C169</f>
        <v>12</v>
      </c>
      <c r="D168" s="43">
        <f>'Single-Family'!D168+'Multi-Family'!E168+'Non-Residential - New Const'!D169</f>
        <v>2265430</v>
      </c>
      <c r="E168" s="45">
        <f>'Single-Family'!E168+'Multi-Family'!F168+'Non-Residential - New Const'!E169</f>
        <v>3</v>
      </c>
      <c r="F168" s="43">
        <f>'Single-Family'!F168+'Multi-Family'!H168+'Non-Residential - New Const'!F169</f>
        <v>1012000</v>
      </c>
      <c r="G168" s="45">
        <f>'Single-Family'!G168+'Multi-Family'!I168+'Non-Residential - New Const'!G169</f>
        <v>122</v>
      </c>
      <c r="H168" s="43">
        <f>'Single-Family'!H168+'Multi-Family'!K168+'Non-Residential - New Const'!H169</f>
        <v>39449880.5</v>
      </c>
      <c r="I168" s="45">
        <f>'Single-Family'!I168+'Multi-Family'!L168+'Non-Residential - New Const'!I169</f>
        <v>75</v>
      </c>
      <c r="J168" s="43">
        <f>'Single-Family'!J168+'Multi-Family'!N168+'Non-Residential - New Const'!J169</f>
        <v>45181946</v>
      </c>
      <c r="K168" s="45">
        <f>'Single-Family'!K168+'Multi-Family'!O168+'Non-Residential - New Const'!K169</f>
        <v>0</v>
      </c>
      <c r="L168" s="43">
        <f>'Single-Family'!L168+'Multi-Family'!Q168+'Non-Residential - New Const'!L169</f>
        <v>0</v>
      </c>
      <c r="M168" s="45">
        <f>'Single-Family'!M168+'Multi-Family'!R168+'Non-Residential - New Const'!M169</f>
        <v>11</v>
      </c>
      <c r="N168" s="43">
        <f>'Single-Family'!N168+'Multi-Family'!T168+'Non-Residential - New Const'!N169</f>
        <v>2367055</v>
      </c>
      <c r="O168" s="45">
        <f>'Single-Family'!O168+'Multi-Family'!U168+'Non-Residential - New Const'!O169</f>
        <v>0</v>
      </c>
      <c r="P168" s="43">
        <f>'Single-Family'!P168+'Multi-Family'!W168+'Non-Residential - New Const'!P169</f>
        <v>0</v>
      </c>
      <c r="Q168" s="45">
        <f>'Single-Family'!Q168+'Multi-Family'!X168+'Non-Residential - New Const'!Q169</f>
        <v>0</v>
      </c>
      <c r="R168" s="43">
        <f>'Single-Family'!R168+'Multi-Family'!Z168+'Non-Residential - New Const'!R169</f>
        <v>0</v>
      </c>
      <c r="S168" s="10">
        <f>'Single-Family'!S168+'Multi-Family'!AA168+'Non-Residential - New Const'!S169</f>
        <v>8</v>
      </c>
      <c r="T168" s="10">
        <f>'Single-Family'!T168+'Multi-Family'!AC168+'Non-Residential - New Const'!T169</f>
        <v>11780306</v>
      </c>
      <c r="U168" s="21">
        <f t="shared" si="38"/>
        <v>231</v>
      </c>
      <c r="V168" s="22">
        <f t="shared" si="39"/>
        <v>102056617.5</v>
      </c>
      <c r="W168" s="19">
        <f>U168-Total!U155</f>
        <v>-77</v>
      </c>
      <c r="X168" s="13">
        <f>W168/Total!U155</f>
        <v>-0.25</v>
      </c>
      <c r="Y168" s="12">
        <f>V168-Total!V155</f>
        <v>-4524194.5</v>
      </c>
      <c r="Z168" s="13">
        <f>Y168/Total!V155</f>
        <v>-4.244848969625039E-2</v>
      </c>
      <c r="AA168" s="12">
        <f t="shared" si="40"/>
        <v>44240708.120000005</v>
      </c>
    </row>
    <row r="169" spans="1:40" x14ac:dyDescent="0.2">
      <c r="A169" s="26" t="s">
        <v>26</v>
      </c>
      <c r="B169" s="9">
        <v>2016</v>
      </c>
      <c r="C169" s="45">
        <f>'Single-Family'!C169+'Multi-Family'!C169+'Non-Residential - New Const'!C170</f>
        <v>9</v>
      </c>
      <c r="D169" s="43">
        <f>'Single-Family'!D169+'Multi-Family'!E169+'Non-Residential - New Const'!D170</f>
        <v>3030562</v>
      </c>
      <c r="E169" s="45">
        <f>'Single-Family'!E169+'Multi-Family'!F169+'Non-Residential - New Const'!E170</f>
        <v>0</v>
      </c>
      <c r="F169" s="43">
        <f>'Single-Family'!F169+'Multi-Family'!H169+'Non-Residential - New Const'!F170</f>
        <v>0</v>
      </c>
      <c r="G169" s="45">
        <f>'Single-Family'!G169+'Multi-Family'!I169+'Non-Residential - New Const'!G170</f>
        <v>138</v>
      </c>
      <c r="H169" s="43">
        <f>'Single-Family'!H169+'Multi-Family'!K169+'Non-Residential - New Const'!H170</f>
        <v>57449238</v>
      </c>
      <c r="I169" s="45">
        <f>'Single-Family'!I169+'Multi-Family'!L169+'Non-Residential - New Const'!I170</f>
        <v>60</v>
      </c>
      <c r="J169" s="43">
        <f>'Single-Family'!J169+'Multi-Family'!N169+'Non-Residential - New Const'!J170</f>
        <v>24094769</v>
      </c>
      <c r="K169" s="45">
        <f>'Single-Family'!K169+'Multi-Family'!O169+'Non-Residential - New Const'!K170</f>
        <v>0</v>
      </c>
      <c r="L169" s="43">
        <f>'Single-Family'!L169+'Multi-Family'!Q169+'Non-Residential - New Const'!L170</f>
        <v>0</v>
      </c>
      <c r="M169" s="45">
        <f>'Single-Family'!M169+'Multi-Family'!R169+'Non-Residential - New Const'!M170</f>
        <v>4</v>
      </c>
      <c r="N169" s="43">
        <f>'Single-Family'!N169+'Multi-Family'!T169+'Non-Residential - New Const'!N170</f>
        <v>1132649</v>
      </c>
      <c r="O169" s="45">
        <f>'Single-Family'!O169+'Multi-Family'!U169+'Non-Residential - New Const'!O170</f>
        <v>0</v>
      </c>
      <c r="P169" s="43">
        <f>'Single-Family'!P169+'Multi-Family'!W169+'Non-Residential - New Const'!P170</f>
        <v>0</v>
      </c>
      <c r="Q169" s="45">
        <f>'Single-Family'!Q169+'Multi-Family'!X169+'Non-Residential - New Const'!Q170</f>
        <v>0</v>
      </c>
      <c r="R169" s="43">
        <f>'Single-Family'!R169+'Multi-Family'!Z169+'Non-Residential - New Const'!R170</f>
        <v>0</v>
      </c>
      <c r="S169" s="10">
        <f>'Single-Family'!S169+'Multi-Family'!AA169+'Non-Residential - New Const'!S170</f>
        <v>16</v>
      </c>
      <c r="T169" s="10">
        <f>'Single-Family'!T169+'Multi-Family'!AC169+'Non-Residential - New Const'!T170</f>
        <v>8067416</v>
      </c>
      <c r="U169" s="21">
        <f t="shared" si="38"/>
        <v>227</v>
      </c>
      <c r="V169" s="22">
        <f t="shared" si="39"/>
        <v>93774634</v>
      </c>
      <c r="W169" s="19">
        <f>U169-Total!U156</f>
        <v>-33</v>
      </c>
      <c r="X169" s="13">
        <f>W169/Total!U156</f>
        <v>-0.12692307692307692</v>
      </c>
      <c r="Y169" s="12">
        <f>V169-Total!V156</f>
        <v>-19292306</v>
      </c>
      <c r="Z169" s="13">
        <f>Y169/Total!V156</f>
        <v>-0.17062729388449002</v>
      </c>
      <c r="AA169" s="12">
        <f t="shared" si="40"/>
        <v>24948402.120000005</v>
      </c>
    </row>
    <row r="170" spans="1:40" x14ac:dyDescent="0.2">
      <c r="A170" s="26" t="s">
        <v>27</v>
      </c>
      <c r="B170" s="9">
        <v>2016</v>
      </c>
      <c r="C170" s="45">
        <f>'Single-Family'!C170+'Multi-Family'!C170+'Non-Residential - New Const'!C171</f>
        <v>6</v>
      </c>
      <c r="D170" s="43">
        <f>'Single-Family'!D170+'Multi-Family'!E170+'Non-Residential - New Const'!D171</f>
        <v>954445</v>
      </c>
      <c r="E170" s="45">
        <f>'Single-Family'!E170+'Multi-Family'!F170+'Non-Residential - New Const'!E171</f>
        <v>4</v>
      </c>
      <c r="F170" s="43">
        <f>'Single-Family'!F170+'Multi-Family'!H170+'Non-Residential - New Const'!F171</f>
        <v>1320700</v>
      </c>
      <c r="G170" s="45">
        <f>'Single-Family'!G170+'Multi-Family'!I170+'Non-Residential - New Const'!G171</f>
        <v>139</v>
      </c>
      <c r="H170" s="43">
        <f>'Single-Family'!H170+'Multi-Family'!K170+'Non-Residential - New Const'!H171</f>
        <v>44391480</v>
      </c>
      <c r="I170" s="45">
        <f>'Single-Family'!I170+'Multi-Family'!L170+'Non-Residential - New Const'!I171</f>
        <v>92</v>
      </c>
      <c r="J170" s="43">
        <f>'Single-Family'!J170+'Multi-Family'!N170+'Non-Residential - New Const'!J171</f>
        <v>28783389</v>
      </c>
      <c r="K170" s="45">
        <f>'Single-Family'!K170+'Multi-Family'!O170+'Non-Residential - New Const'!K171</f>
        <v>0</v>
      </c>
      <c r="L170" s="43">
        <f>'Single-Family'!L170+'Multi-Family'!Q170+'Non-Residential - New Const'!L171</f>
        <v>0</v>
      </c>
      <c r="M170" s="45">
        <f>'Single-Family'!M170+'Multi-Family'!R170+'Non-Residential - New Const'!M171</f>
        <v>8</v>
      </c>
      <c r="N170" s="43">
        <f>'Single-Family'!N170+'Multi-Family'!T170+'Non-Residential - New Const'!N171</f>
        <v>1519441</v>
      </c>
      <c r="O170" s="45">
        <f>'Single-Family'!O170+'Multi-Family'!U170+'Non-Residential - New Const'!O171</f>
        <v>0</v>
      </c>
      <c r="P170" s="43">
        <f>'Single-Family'!P170+'Multi-Family'!W170+'Non-Residential - New Const'!P171</f>
        <v>0</v>
      </c>
      <c r="Q170" s="45">
        <f>'Single-Family'!Q170+'Multi-Family'!X170+'Non-Residential - New Const'!Q171</f>
        <v>0</v>
      </c>
      <c r="R170" s="43">
        <f>'Single-Family'!R170+'Multi-Family'!Z170+'Non-Residential - New Const'!R171</f>
        <v>0</v>
      </c>
      <c r="S170" s="10">
        <f>'Single-Family'!S170+'Multi-Family'!AA170+'Non-Residential - New Const'!S171</f>
        <v>7</v>
      </c>
      <c r="T170" s="10">
        <f>'Single-Family'!T170+'Multi-Family'!AC170+'Non-Residential - New Const'!T171</f>
        <v>1521311</v>
      </c>
      <c r="U170" s="21">
        <f t="shared" si="38"/>
        <v>256</v>
      </c>
      <c r="V170" s="22">
        <f t="shared" si="39"/>
        <v>78490766</v>
      </c>
      <c r="W170" s="19">
        <f>U170-Total!U157</f>
        <v>6</v>
      </c>
      <c r="X170" s="13">
        <f>W170/Total!U157</f>
        <v>2.4E-2</v>
      </c>
      <c r="Y170" s="12">
        <f>V170-Total!V157</f>
        <v>11701586</v>
      </c>
      <c r="Z170" s="13">
        <f>Y170/Total!V157</f>
        <v>0.17520182161242284</v>
      </c>
      <c r="AA170" s="12">
        <f t="shared" si="40"/>
        <v>36649988.120000005</v>
      </c>
    </row>
    <row r="171" spans="1:40" x14ac:dyDescent="0.2">
      <c r="A171" s="26" t="s">
        <v>28</v>
      </c>
      <c r="B171" s="9">
        <v>2016</v>
      </c>
      <c r="C171" s="45">
        <f>'Single-Family'!C171+'Multi-Family'!C171+'Non-Residential - New Const'!C172</f>
        <v>8</v>
      </c>
      <c r="D171" s="43">
        <f>'Single-Family'!D171+'Multi-Family'!E171+'Non-Residential - New Const'!D172</f>
        <v>1252059.51</v>
      </c>
      <c r="E171" s="45">
        <f>'Single-Family'!E171+'Multi-Family'!F171+'Non-Residential - New Const'!E172</f>
        <v>0</v>
      </c>
      <c r="F171" s="43">
        <f>'Single-Family'!F171+'Multi-Family'!H171+'Non-Residential - New Const'!F172</f>
        <v>0</v>
      </c>
      <c r="G171" s="45">
        <f>'Single-Family'!G171+'Multi-Family'!I171+'Non-Residential - New Const'!G172</f>
        <v>111</v>
      </c>
      <c r="H171" s="43">
        <f>'Single-Family'!H171+'Multi-Family'!K171+'Non-Residential - New Const'!H172</f>
        <v>30913594</v>
      </c>
      <c r="I171" s="45">
        <f>'Single-Family'!I171+'Multi-Family'!L171+'Non-Residential - New Const'!I172</f>
        <v>88</v>
      </c>
      <c r="J171" s="43">
        <f>'Single-Family'!J171+'Multi-Family'!N171+'Non-Residential - New Const'!J172</f>
        <v>23069148</v>
      </c>
      <c r="K171" s="45">
        <f>'Single-Family'!K171+'Multi-Family'!O171+'Non-Residential - New Const'!K172</f>
        <v>0</v>
      </c>
      <c r="L171" s="43">
        <f>'Single-Family'!L171+'Multi-Family'!Q171+'Non-Residential - New Const'!L172</f>
        <v>0</v>
      </c>
      <c r="M171" s="45">
        <f>'Single-Family'!M171+'Multi-Family'!R171+'Non-Residential - New Const'!M172</f>
        <v>9</v>
      </c>
      <c r="N171" s="43">
        <f>'Single-Family'!N171+'Multi-Family'!T171+'Non-Residential - New Const'!N172</f>
        <v>2059187</v>
      </c>
      <c r="O171" s="45">
        <f>'Single-Family'!O171+'Multi-Family'!U171+'Non-Residential - New Const'!O172</f>
        <v>0</v>
      </c>
      <c r="P171" s="43">
        <f>'Single-Family'!P171+'Multi-Family'!W171+'Non-Residential - New Const'!P172</f>
        <v>0</v>
      </c>
      <c r="Q171" s="45">
        <f>'Single-Family'!Q171+'Multi-Family'!X171+'Non-Residential - New Const'!Q172</f>
        <v>0</v>
      </c>
      <c r="R171" s="43">
        <f>'Single-Family'!R171+'Multi-Family'!Z171+'Non-Residential - New Const'!R172</f>
        <v>0</v>
      </c>
      <c r="S171" s="10">
        <f>'Single-Family'!S171+'Multi-Family'!AA171+'Non-Residential - New Const'!S172</f>
        <v>4</v>
      </c>
      <c r="T171" s="10">
        <f>'Single-Family'!T171+'Multi-Family'!AC171+'Non-Residential - New Const'!T172</f>
        <v>672712</v>
      </c>
      <c r="U171" s="21">
        <f t="shared" si="38"/>
        <v>220</v>
      </c>
      <c r="V171" s="22">
        <f t="shared" si="39"/>
        <v>57966700.510000005</v>
      </c>
      <c r="W171" s="19">
        <f>U171-Total!U158</f>
        <v>36</v>
      </c>
      <c r="X171" s="13">
        <f>W171/Total!U158</f>
        <v>0.19565217391304349</v>
      </c>
      <c r="Y171" s="12">
        <f>V171-Total!V158</f>
        <v>1139122.5100000054</v>
      </c>
      <c r="Z171" s="13">
        <f>Y171/Total!V158</f>
        <v>2.0045241238329837E-2</v>
      </c>
      <c r="AA171" s="12">
        <f t="shared" si="40"/>
        <v>37789110.63000001</v>
      </c>
    </row>
    <row r="172" spans="1:40" s="26" customFormat="1" ht="13.5" thickBot="1" x14ac:dyDescent="0.25">
      <c r="A172" s="27" t="s">
        <v>29</v>
      </c>
      <c r="B172" s="15">
        <v>2016</v>
      </c>
      <c r="C172" s="46">
        <f t="shared" ref="C172:W172" si="52">SUM(C160:C171)</f>
        <v>109</v>
      </c>
      <c r="D172" s="44">
        <f t="shared" si="52"/>
        <v>18929951.780000001</v>
      </c>
      <c r="E172" s="46">
        <f t="shared" si="52"/>
        <v>70</v>
      </c>
      <c r="F172" s="44">
        <f t="shared" si="52"/>
        <v>20815011</v>
      </c>
      <c r="G172" s="46">
        <f t="shared" si="52"/>
        <v>1667</v>
      </c>
      <c r="H172" s="44">
        <f t="shared" si="52"/>
        <v>459784365.42000002</v>
      </c>
      <c r="I172" s="46">
        <f t="shared" si="52"/>
        <v>1028</v>
      </c>
      <c r="J172" s="44">
        <f t="shared" si="52"/>
        <v>402694629.43000001</v>
      </c>
      <c r="K172" s="46">
        <f t="shared" si="52"/>
        <v>4</v>
      </c>
      <c r="L172" s="44">
        <f t="shared" si="52"/>
        <v>1242000</v>
      </c>
      <c r="M172" s="46">
        <f t="shared" si="52"/>
        <v>86</v>
      </c>
      <c r="N172" s="44">
        <f t="shared" si="52"/>
        <v>21559581</v>
      </c>
      <c r="O172" s="46">
        <f t="shared" si="52"/>
        <v>0</v>
      </c>
      <c r="P172" s="44">
        <f t="shared" si="52"/>
        <v>0</v>
      </c>
      <c r="Q172" s="46">
        <f t="shared" si="52"/>
        <v>0</v>
      </c>
      <c r="R172" s="44">
        <f t="shared" si="52"/>
        <v>0</v>
      </c>
      <c r="S172" s="16">
        <f t="shared" si="52"/>
        <v>89</v>
      </c>
      <c r="T172" s="16">
        <f t="shared" si="52"/>
        <v>93705394</v>
      </c>
      <c r="U172" s="23">
        <f t="shared" si="52"/>
        <v>3053</v>
      </c>
      <c r="V172" s="24">
        <f t="shared" si="52"/>
        <v>1018730932.6300001</v>
      </c>
      <c r="W172" s="20">
        <f t="shared" si="52"/>
        <v>-6</v>
      </c>
      <c r="X172" s="18">
        <f>W172/Total!U159</f>
        <v>-1.9614253023864008E-3</v>
      </c>
      <c r="Y172" s="17">
        <f>SUM(Y160:Y171)</f>
        <v>37789110.63000001</v>
      </c>
      <c r="Z172" s="18">
        <f>Y172/Total!V159</f>
        <v>3.8523294432439861E-2</v>
      </c>
      <c r="AA172" s="17">
        <f>Y172</f>
        <v>37789110.63000001</v>
      </c>
    </row>
    <row r="173" spans="1:40" x14ac:dyDescent="0.2">
      <c r="A173" s="26" t="s">
        <v>17</v>
      </c>
      <c r="B173" s="9">
        <v>2017</v>
      </c>
      <c r="C173" s="45">
        <f>'Single-Family'!C173+'Multi-Family'!C173+'Non-Residential - New Const'!C174</f>
        <v>6</v>
      </c>
      <c r="D173" s="43">
        <f>'Single-Family'!D173+'Multi-Family'!E173+'Non-Residential - New Const'!D174</f>
        <v>449793</v>
      </c>
      <c r="E173" s="45">
        <f>'Single-Family'!E173+'Multi-Family'!F173+'Non-Residential - New Const'!E174</f>
        <v>5</v>
      </c>
      <c r="F173" s="43">
        <f>'Single-Family'!F173+'Multi-Family'!H173+'Non-Residential - New Const'!F174</f>
        <v>326500</v>
      </c>
      <c r="G173" s="45">
        <f>'Single-Family'!G173+'Multi-Family'!I173+'Non-Residential - New Const'!G174</f>
        <v>59</v>
      </c>
      <c r="H173" s="43">
        <f>'Single-Family'!H173+'Multi-Family'!K173+'Non-Residential - New Const'!H174</f>
        <v>8983602</v>
      </c>
      <c r="I173" s="45">
        <f>'Single-Family'!I173+'Multi-Family'!L173+'Non-Residential - New Const'!I174</f>
        <v>43</v>
      </c>
      <c r="J173" s="43">
        <f>'Single-Family'!J173+'Multi-Family'!N173+'Non-Residential - New Const'!J174</f>
        <v>11005426</v>
      </c>
      <c r="K173" s="45">
        <f>'Single-Family'!K173+'Multi-Family'!O173+'Non-Residential - New Const'!K174</f>
        <v>0</v>
      </c>
      <c r="L173" s="43">
        <f>'Single-Family'!L173+'Multi-Family'!Q173+'Non-Residential - New Const'!L174</f>
        <v>0</v>
      </c>
      <c r="M173" s="45">
        <f>'Single-Family'!M173+'Multi-Family'!R173+'Non-Residential - New Const'!M174</f>
        <v>6</v>
      </c>
      <c r="N173" s="43">
        <f>'Single-Family'!N173+'Multi-Family'!T173+'Non-Residential - New Const'!N174</f>
        <v>1712158</v>
      </c>
      <c r="O173" s="45">
        <f>'Single-Family'!O173+'Multi-Family'!U173+'Non-Residential - New Const'!O174</f>
        <v>0</v>
      </c>
      <c r="P173" s="43">
        <f>'Single-Family'!P173+'Multi-Family'!W173+'Non-Residential - New Const'!P174</f>
        <v>0</v>
      </c>
      <c r="Q173" s="45">
        <f>'Single-Family'!Q173+'Multi-Family'!X173+'Non-Residential - New Const'!Q174</f>
        <v>0</v>
      </c>
      <c r="R173" s="43">
        <f>'Single-Family'!R173+'Multi-Family'!Z173+'Non-Residential - New Const'!R174</f>
        <v>0</v>
      </c>
      <c r="S173" s="10">
        <f>'Single-Family'!S173+'Multi-Family'!AB173+'Non-Residential - New Const'!S174</f>
        <v>8</v>
      </c>
      <c r="T173" s="10">
        <f>'Single-Family'!T173+'Multi-Family'!AC173+'Non-Residential - New Const'!T174</f>
        <v>1503303</v>
      </c>
      <c r="U173" s="21">
        <f t="shared" ref="U173:U185" si="53">E173+S173+Q173+O173+M173+K173+I173+G173+C173</f>
        <v>127</v>
      </c>
      <c r="V173" s="22">
        <f t="shared" ref="V173:V185" si="54">F173+T173+R173+P173+N173+L173+J173+H173+D173</f>
        <v>23980782</v>
      </c>
      <c r="W173" s="19">
        <f>U173-Total!U160</f>
        <v>-21</v>
      </c>
      <c r="X173" s="13">
        <f>W173/Total!U160</f>
        <v>-0.14189189189189189</v>
      </c>
      <c r="Y173" s="12">
        <f>V173-Total!V160</f>
        <v>-27094445.280000001</v>
      </c>
      <c r="Z173" s="13">
        <f>Y173/Total!V160</f>
        <v>-0.53048114952999192</v>
      </c>
      <c r="AA173" s="12">
        <f>Y173</f>
        <v>-27094445.280000001</v>
      </c>
      <c r="AC173" s="26">
        <f t="array" ref="AC173:AN174">TRANSPOSE(U173:V184)</f>
        <v>127</v>
      </c>
      <c r="AD173" s="26">
        <v>238</v>
      </c>
      <c r="AE173" s="26">
        <v>244</v>
      </c>
      <c r="AF173" s="26">
        <v>308</v>
      </c>
      <c r="AG173" s="26">
        <v>380</v>
      </c>
      <c r="AH173" s="26">
        <v>405</v>
      </c>
      <c r="AI173" s="26">
        <v>279</v>
      </c>
      <c r="AJ173" s="26">
        <v>246</v>
      </c>
      <c r="AK173" s="26">
        <v>365</v>
      </c>
      <c r="AL173" s="26">
        <v>255</v>
      </c>
      <c r="AM173" s="26">
        <v>323</v>
      </c>
      <c r="AN173" s="26">
        <v>230</v>
      </c>
    </row>
    <row r="174" spans="1:40" x14ac:dyDescent="0.2">
      <c r="A174" s="26" t="s">
        <v>18</v>
      </c>
      <c r="B174" s="9">
        <v>2017</v>
      </c>
      <c r="C174" s="45">
        <f>'Single-Family'!C174+'Multi-Family'!C174+'Non-Residential - New Const'!C175</f>
        <v>7</v>
      </c>
      <c r="D174" s="43">
        <f>'Single-Family'!D174+'Multi-Family'!E174+'Non-Residential - New Const'!D175</f>
        <v>1137002.5</v>
      </c>
      <c r="E174" s="45">
        <f>'Single-Family'!E174+'Multi-Family'!F174+'Non-Residential - New Const'!E175</f>
        <v>7</v>
      </c>
      <c r="F174" s="43">
        <f>'Single-Family'!F174+'Multi-Family'!H174+'Non-Residential - New Const'!F175</f>
        <v>450000</v>
      </c>
      <c r="G174" s="45">
        <f>'Single-Family'!G174+'Multi-Family'!I174+'Non-Residential - New Const'!G175</f>
        <v>165</v>
      </c>
      <c r="H174" s="43">
        <f>'Single-Family'!H174+'Multi-Family'!K174+'Non-Residential - New Const'!H175</f>
        <v>39768144</v>
      </c>
      <c r="I174" s="45">
        <f>'Single-Family'!I174+'Multi-Family'!L174+'Non-Residential - New Const'!I175</f>
        <v>43</v>
      </c>
      <c r="J174" s="43">
        <f>'Single-Family'!J174+'Multi-Family'!N174+'Non-Residential - New Const'!J175</f>
        <v>13779803</v>
      </c>
      <c r="K174" s="45">
        <f>'Single-Family'!K174+'Multi-Family'!O174+'Non-Residential - New Const'!K175</f>
        <v>0</v>
      </c>
      <c r="L174" s="43">
        <f>'Single-Family'!L174+'Multi-Family'!Q174+'Non-Residential - New Const'!L175</f>
        <v>0</v>
      </c>
      <c r="M174" s="45">
        <f>'Single-Family'!M174+'Multi-Family'!R174+'Non-Residential - New Const'!M175</f>
        <v>5</v>
      </c>
      <c r="N174" s="43">
        <f>'Single-Family'!N174+'Multi-Family'!T174+'Non-Residential - New Const'!N175</f>
        <v>3294859</v>
      </c>
      <c r="O174" s="45">
        <f>'Single-Family'!O174+'Multi-Family'!U174+'Non-Residential - New Const'!O175</f>
        <v>0</v>
      </c>
      <c r="P174" s="43">
        <f>'Single-Family'!P174+'Multi-Family'!W174+'Non-Residential - New Const'!P175</f>
        <v>0</v>
      </c>
      <c r="Q174" s="45">
        <f>'Single-Family'!Q174+'Multi-Family'!X174+'Non-Residential - New Const'!Q175</f>
        <v>2</v>
      </c>
      <c r="R174" s="43">
        <f>'Single-Family'!R174+'Multi-Family'!Z174+'Non-Residential - New Const'!R175</f>
        <v>321877</v>
      </c>
      <c r="S174" s="10">
        <f>'Single-Family'!S174+'Multi-Family'!AB174+'Non-Residential - New Const'!S175</f>
        <v>9</v>
      </c>
      <c r="T174" s="10">
        <f>'Single-Family'!T174+'Multi-Family'!AC174+'Non-Residential - New Const'!T175</f>
        <v>2317742</v>
      </c>
      <c r="U174" s="21">
        <f t="shared" si="53"/>
        <v>238</v>
      </c>
      <c r="V174" s="22">
        <f t="shared" si="54"/>
        <v>61069427.5</v>
      </c>
      <c r="W174" s="19">
        <f>U174-Total!U161</f>
        <v>43</v>
      </c>
      <c r="X174" s="13">
        <f>W174/Total!U161</f>
        <v>0.22051282051282051</v>
      </c>
      <c r="Y174" s="12">
        <f>V174-Total!V161</f>
        <v>-11174868.5</v>
      </c>
      <c r="Z174" s="13">
        <f>Y174/Total!V161</f>
        <v>-0.15468167203124245</v>
      </c>
      <c r="AA174" s="12">
        <f t="shared" ref="AA174:AA184" si="55">AA173+Y174</f>
        <v>-38269313.780000001</v>
      </c>
      <c r="AC174" s="26">
        <v>23980782</v>
      </c>
      <c r="AD174" s="26">
        <v>61069427.5</v>
      </c>
      <c r="AE174" s="26">
        <v>63134985.770000003</v>
      </c>
      <c r="AF174" s="26">
        <v>80559372.560000002</v>
      </c>
      <c r="AG174" s="26">
        <v>133569194.88</v>
      </c>
      <c r="AH174" s="26">
        <v>468167726.36000001</v>
      </c>
      <c r="AI174" s="26">
        <v>131529155.78999999</v>
      </c>
      <c r="AJ174" s="26">
        <v>93359460.090000004</v>
      </c>
      <c r="AK174" s="26">
        <v>97710652.230000004</v>
      </c>
      <c r="AL174" s="26">
        <v>206856612.20000002</v>
      </c>
      <c r="AM174" s="26">
        <v>205280524.66</v>
      </c>
      <c r="AN174" s="26">
        <v>211393028.66</v>
      </c>
    </row>
    <row r="175" spans="1:40" x14ac:dyDescent="0.2">
      <c r="A175" s="26" t="s">
        <v>19</v>
      </c>
      <c r="B175" s="9">
        <v>2017</v>
      </c>
      <c r="C175" s="45">
        <f>'Single-Family'!C175+'Multi-Family'!C175+'Non-Residential - New Const'!C176</f>
        <v>19</v>
      </c>
      <c r="D175" s="43">
        <f>'Single-Family'!D175+'Multi-Family'!E175+'Non-Residential - New Const'!D176</f>
        <v>3922255</v>
      </c>
      <c r="E175" s="45">
        <f>'Single-Family'!E175+'Multi-Family'!F174+'Non-Residential - New Const'!E176</f>
        <v>2</v>
      </c>
      <c r="F175" s="43">
        <f>'Single-Family'!F175+'Multi-Family'!H175+'Non-Residential - New Const'!F176</f>
        <v>2304085</v>
      </c>
      <c r="G175" s="45">
        <f>'Single-Family'!G175+'Multi-Family'!I175+'Non-Residential - New Const'!G176</f>
        <v>63</v>
      </c>
      <c r="H175" s="43">
        <f>'Single-Family'!H175+'Multi-Family'!K175+'Non-Residential - New Const'!H176</f>
        <v>9792633</v>
      </c>
      <c r="I175" s="45">
        <f>'Single-Family'!I175+'Multi-Family'!L175+'Non-Residential - New Const'!I176</f>
        <v>127</v>
      </c>
      <c r="J175" s="43">
        <f>'Single-Family'!J175+'Multi-Family'!N175+'Non-Residential - New Const'!J176</f>
        <v>35123653.020000003</v>
      </c>
      <c r="K175" s="45">
        <f>'Single-Family'!K175+'Multi-Family'!O175+'Non-Residential - New Const'!K176</f>
        <v>1</v>
      </c>
      <c r="L175" s="43">
        <f>'Single-Family'!L175+'Multi-Family'!Q175+'Non-Residential - New Const'!L176</f>
        <v>275000</v>
      </c>
      <c r="M175" s="45">
        <f>'Single-Family'!M175+'Multi-Family'!R175+'Non-Residential - New Const'!M176</f>
        <v>15</v>
      </c>
      <c r="N175" s="43">
        <f>'Single-Family'!N175+'Multi-Family'!T175+'Non-Residential - New Const'!N176</f>
        <v>3905496</v>
      </c>
      <c r="O175" s="45">
        <f>'Single-Family'!O175+'Multi-Family'!U175+'Non-Residential - New Const'!O176</f>
        <v>3</v>
      </c>
      <c r="P175" s="43">
        <f>'Single-Family'!P175+'Multi-Family'!W175+'Non-Residential - New Const'!P176</f>
        <v>595000</v>
      </c>
      <c r="Q175" s="45">
        <f>'Single-Family'!Q175+'Multi-Family'!X175+'Non-Residential - New Const'!Q176</f>
        <v>4</v>
      </c>
      <c r="R175" s="43">
        <f>'Single-Family'!R175+'Multi-Family'!Z175+'Non-Residential - New Const'!R176</f>
        <v>5039152.75</v>
      </c>
      <c r="S175" s="10">
        <f>'Single-Family'!S175+'Multi-Family'!AB175+'Non-Residential - New Const'!S176</f>
        <v>10</v>
      </c>
      <c r="T175" s="10">
        <f>'Single-Family'!T175+'Multi-Family'!AC175+'Non-Residential - New Const'!T176</f>
        <v>2177711</v>
      </c>
      <c r="U175" s="21">
        <f t="shared" si="53"/>
        <v>244</v>
      </c>
      <c r="V175" s="22">
        <f t="shared" si="54"/>
        <v>63134985.770000003</v>
      </c>
      <c r="W175" s="19">
        <f>U175-Total!U162</f>
        <v>-57</v>
      </c>
      <c r="X175" s="13">
        <f>W175/Total!U162</f>
        <v>-0.18936877076411959</v>
      </c>
      <c r="Y175" s="12">
        <f>V175-Total!V162</f>
        <v>-30460479.419999994</v>
      </c>
      <c r="Z175" s="13">
        <f>Y175/Total!V162</f>
        <v>-0.32544824002065514</v>
      </c>
      <c r="AA175" s="12">
        <f t="shared" si="55"/>
        <v>-68729793.199999988</v>
      </c>
      <c r="AC175" s="134">
        <f>AC174/$AC$137</f>
        <v>23.980782000000001</v>
      </c>
      <c r="AD175" s="134">
        <f t="shared" ref="AD175" si="56">AD174/$AC$137</f>
        <v>61.069427500000003</v>
      </c>
      <c r="AE175" s="134">
        <f t="shared" ref="AE175" si="57">AE174/$AC$137</f>
        <v>63.13498577</v>
      </c>
      <c r="AF175" s="134">
        <f t="shared" ref="AF175" si="58">AF174/$AC$137</f>
        <v>80.55937256</v>
      </c>
      <c r="AG175" s="134">
        <f t="shared" ref="AG175" si="59">AG174/$AC$137</f>
        <v>133.56919488</v>
      </c>
      <c r="AH175" s="134">
        <f t="shared" ref="AH175" si="60">AH174/$AC$137</f>
        <v>468.16772636000002</v>
      </c>
      <c r="AI175" s="134">
        <f t="shared" ref="AI175" si="61">AI174/$AC$137</f>
        <v>131.52915579</v>
      </c>
      <c r="AJ175" s="134">
        <f t="shared" ref="AJ175" si="62">AJ174/$AC$137</f>
        <v>93.359460089999999</v>
      </c>
      <c r="AK175" s="134">
        <f t="shared" ref="AK175" si="63">AK174/$AC$137</f>
        <v>97.710652230000008</v>
      </c>
      <c r="AL175" s="134">
        <f t="shared" ref="AL175" si="64">AL174/$AC$137</f>
        <v>206.85661220000003</v>
      </c>
      <c r="AM175" s="134">
        <f t="shared" ref="AM175" si="65">AM174/$AC$137</f>
        <v>205.28052466</v>
      </c>
      <c r="AN175" s="134">
        <f t="shared" ref="AN175" si="66">AN174/$AC$137</f>
        <v>211.39302866</v>
      </c>
    </row>
    <row r="176" spans="1:40" x14ac:dyDescent="0.2">
      <c r="A176" s="26" t="s">
        <v>20</v>
      </c>
      <c r="B176" s="9">
        <v>2017</v>
      </c>
      <c r="C176" s="45">
        <f>'Single-Family'!C176+'Multi-Family'!C176+'Non-Residential - New Const'!C177</f>
        <v>18</v>
      </c>
      <c r="D176" s="43">
        <f>'Single-Family'!D176+'Multi-Family'!E176+'Non-Residential - New Const'!D177</f>
        <v>3406382.06</v>
      </c>
      <c r="E176" s="45">
        <f>'Single-Family'!E176+'Multi-Family'!F176+'Non-Residential - New Const'!E177</f>
        <v>14</v>
      </c>
      <c r="F176" s="43">
        <f>'Single-Family'!F176+'Multi-Family'!H176+'Non-Residential - New Const'!F177</f>
        <v>1903000</v>
      </c>
      <c r="G176" s="45">
        <f>'Single-Family'!G176+'Multi-Family'!I176+'Non-Residential - New Const'!G177</f>
        <v>170</v>
      </c>
      <c r="H176" s="43">
        <f>'Single-Family'!H176+'Multi-Family'!K176+'Non-Residential - New Const'!H177</f>
        <v>45714365</v>
      </c>
      <c r="I176" s="45">
        <f>'Single-Family'!I176+'Multi-Family'!L176+'Non-Residential - New Const'!I177</f>
        <v>77</v>
      </c>
      <c r="J176" s="43">
        <f>'Single-Family'!J176+'Multi-Family'!N176+'Non-Residential - New Const'!J177</f>
        <v>21853604</v>
      </c>
      <c r="K176" s="45">
        <f>'Single-Family'!K176+'Multi-Family'!O176+'Non-Residential - New Const'!K177</f>
        <v>3</v>
      </c>
      <c r="L176" s="43">
        <f>'Single-Family'!L176+'Multi-Family'!Q176+'Non-Residential - New Const'!L177</f>
        <v>919291</v>
      </c>
      <c r="M176" s="45">
        <f>'Single-Family'!M176+'Multi-Family'!R176+'Non-Residential - New Const'!M177</f>
        <v>10</v>
      </c>
      <c r="N176" s="43">
        <f>'Single-Family'!N176+'Multi-Family'!T176+'Non-Residential - New Const'!N177</f>
        <v>3154098</v>
      </c>
      <c r="O176" s="45">
        <f>'Single-Family'!O176+'Multi-Family'!U176+'Non-Residential - New Const'!O177</f>
        <v>2</v>
      </c>
      <c r="P176" s="43">
        <f>'Single-Family'!P176+'Multi-Family'!W176+'Non-Residential - New Const'!P177</f>
        <v>400000</v>
      </c>
      <c r="Q176" s="45">
        <f>'Single-Family'!Q176+'Multi-Family'!X176+'Non-Residential - New Const'!Q177</f>
        <v>3</v>
      </c>
      <c r="R176" s="43">
        <f>'Single-Family'!R176+'Multi-Family'!Z176+'Non-Residential - New Const'!R177</f>
        <v>633971.5</v>
      </c>
      <c r="S176" s="10">
        <f>'Single-Family'!S176+'Multi-Family'!AB176+'Non-Residential - New Const'!S177</f>
        <v>11</v>
      </c>
      <c r="T176" s="10">
        <f>'Single-Family'!T176+'Multi-Family'!AC176+'Non-Residential - New Const'!T177</f>
        <v>2574661</v>
      </c>
      <c r="U176" s="21">
        <f t="shared" si="53"/>
        <v>308</v>
      </c>
      <c r="V176" s="22">
        <f t="shared" si="54"/>
        <v>80559372.560000002</v>
      </c>
      <c r="W176" s="19">
        <f>U176-Total!U163</f>
        <v>44</v>
      </c>
      <c r="X176" s="13">
        <f>W176/Total!U163</f>
        <v>0.16666666666666666</v>
      </c>
      <c r="Y176" s="12">
        <f>V176-Total!V163</f>
        <v>-4683553.4399999976</v>
      </c>
      <c r="Z176" s="13">
        <f>Y176/Total!V163</f>
        <v>-5.4943602475588389E-2</v>
      </c>
      <c r="AA176" s="12">
        <f t="shared" si="55"/>
        <v>-73413346.639999986</v>
      </c>
    </row>
    <row r="177" spans="1:40" x14ac:dyDescent="0.2">
      <c r="A177" s="26" t="s">
        <v>21</v>
      </c>
      <c r="B177" s="9">
        <v>2017</v>
      </c>
      <c r="C177" s="45">
        <f>'Single-Family'!C177+'Multi-Family'!C177+'Non-Residential - New Const'!C178</f>
        <v>25</v>
      </c>
      <c r="D177" s="43">
        <f>'Single-Family'!D177+'Multi-Family'!E177+'Non-Residential - New Const'!D178</f>
        <v>5072222</v>
      </c>
      <c r="E177" s="45">
        <f>'Single-Family'!E177+'Multi-Family'!F177+'Non-Residential - New Const'!E178</f>
        <v>8</v>
      </c>
      <c r="F177" s="43">
        <f>'Single-Family'!F177+'Multi-Family'!H177+'Non-Residential - New Const'!F178</f>
        <v>1994440</v>
      </c>
      <c r="G177" s="45">
        <f>'Single-Family'!G177+'Multi-Family'!I177+'Non-Residential - New Const'!G178</f>
        <v>195</v>
      </c>
      <c r="H177" s="43">
        <f>'Single-Family'!H177+'Multi-Family'!K177+'Non-Residential - New Const'!H178</f>
        <v>64523621</v>
      </c>
      <c r="I177" s="45">
        <f>'Single-Family'!I177+'Multi-Family'!L177+'Non-Residential - New Const'!I178</f>
        <v>132</v>
      </c>
      <c r="J177" s="43">
        <f>'Single-Family'!J177+'Multi-Family'!N177+'Non-Residential - New Const'!J178</f>
        <v>55876833.880000003</v>
      </c>
      <c r="K177" s="45">
        <f>'Single-Family'!K177+'Multi-Family'!O177+'Non-Residential - New Const'!K178</f>
        <v>1</v>
      </c>
      <c r="L177" s="43">
        <f>'Single-Family'!L177+'Multi-Family'!Q177+'Non-Residential - New Const'!L178</f>
        <v>150000</v>
      </c>
      <c r="M177" s="45">
        <f>'Single-Family'!M177+'Multi-Family'!R177+'Non-Residential - New Const'!M178</f>
        <v>4</v>
      </c>
      <c r="N177" s="43">
        <f>'Single-Family'!N177+'Multi-Family'!T177+'Non-Residential - New Const'!N178</f>
        <v>945189</v>
      </c>
      <c r="O177" s="45">
        <f>'Single-Family'!O177+'Multi-Family'!U177+'Non-Residential - New Const'!O178</f>
        <v>2</v>
      </c>
      <c r="P177" s="43">
        <f>'Single-Family'!P177+'Multi-Family'!W177+'Non-Residential - New Const'!P178</f>
        <v>700000</v>
      </c>
      <c r="Q177" s="45">
        <f>'Single-Family'!Q177+'Multi-Family'!X177+'Non-Residential - New Const'!Q178</f>
        <v>5</v>
      </c>
      <c r="R177" s="43">
        <f>'Single-Family'!R177+'Multi-Family'!Z177+'Non-Residential - New Const'!R178</f>
        <v>1231732</v>
      </c>
      <c r="S177" s="10">
        <f>'Single-Family'!S177+'Multi-Family'!AB177+'Non-Residential - New Const'!S178</f>
        <v>8</v>
      </c>
      <c r="T177" s="10">
        <f>'Single-Family'!T177+'Multi-Family'!AC177+'Non-Residential - New Const'!T178</f>
        <v>3075157</v>
      </c>
      <c r="U177" s="21">
        <f t="shared" si="53"/>
        <v>380</v>
      </c>
      <c r="V177" s="22">
        <f t="shared" si="54"/>
        <v>133569194.88</v>
      </c>
      <c r="W177" s="19">
        <f>U177-Total!U164</f>
        <v>44</v>
      </c>
      <c r="X177" s="13">
        <f>W177/Total!U164</f>
        <v>0.13095238095238096</v>
      </c>
      <c r="Y177" s="12">
        <f>V177-Total!V164</f>
        <v>39536497.879999995</v>
      </c>
      <c r="Z177" s="13">
        <f>Y177/Total!V164</f>
        <v>0.42045479010348918</v>
      </c>
      <c r="AA177" s="12">
        <f t="shared" si="55"/>
        <v>-33876848.75999999</v>
      </c>
    </row>
    <row r="178" spans="1:40" ht="12.75" customHeight="1" x14ac:dyDescent="0.2">
      <c r="A178" s="26" t="s">
        <v>22</v>
      </c>
      <c r="B178" s="9">
        <v>2017</v>
      </c>
      <c r="C178" s="45">
        <f>'Single-Family'!C178+'Multi-Family'!C178+'Non-Residential - New Const'!C179</f>
        <v>14</v>
      </c>
      <c r="D178" s="43">
        <f>'Single-Family'!D178+'Multi-Family'!E178+'Non-Residential - New Const'!D179</f>
        <v>738627.61</v>
      </c>
      <c r="E178" s="45">
        <f>'Single-Family'!E178+'Multi-Family'!F178+'Non-Residential - New Const'!E179</f>
        <v>9</v>
      </c>
      <c r="F178" s="43">
        <f>'Single-Family'!F178+'Multi-Family'!H178+'Non-Residential - New Const'!F179</f>
        <v>17580320</v>
      </c>
      <c r="G178" s="45">
        <f>'Single-Family'!G178+'Multi-Family'!I178+'Non-Residential - New Const'!G179</f>
        <v>260</v>
      </c>
      <c r="H178" s="43">
        <f>'Single-Family'!H178+'Multi-Family'!K178+'Non-Residential - New Const'!H179</f>
        <v>43194651</v>
      </c>
      <c r="I178" s="45">
        <f>'Single-Family'!I178+'Multi-Family'!L178+'Non-Residential - New Const'!I179</f>
        <v>94</v>
      </c>
      <c r="J178" s="43">
        <f>'Single-Family'!J178+'Multi-Family'!N178+'Non-Residential - New Const'!J179</f>
        <v>347716664</v>
      </c>
      <c r="K178" s="45">
        <f>'Single-Family'!K178+'Multi-Family'!O178+'Non-Residential - New Const'!K179</f>
        <v>1</v>
      </c>
      <c r="L178" s="43">
        <f>'Single-Family'!L178+'Multi-Family'!Q178+'Non-Residential - New Const'!L179</f>
        <v>350000</v>
      </c>
      <c r="M178" s="45">
        <f>'Single-Family'!M178+'Multi-Family'!R178+'Non-Residential - New Const'!M179</f>
        <v>10</v>
      </c>
      <c r="N178" s="43">
        <f>'Single-Family'!N178+'Multi-Family'!T178+'Non-Residential - New Const'!N179</f>
        <v>6188472</v>
      </c>
      <c r="O178" s="45">
        <f>'Single-Family'!O178+'Multi-Family'!U178+'Non-Residential - New Const'!O179</f>
        <v>2</v>
      </c>
      <c r="P178" s="43">
        <f>'Single-Family'!P178+'Multi-Family'!W178+'Non-Residential - New Const'!P179</f>
        <v>380000</v>
      </c>
      <c r="Q178" s="45">
        <f>'Single-Family'!Q178+'Multi-Family'!X178+'Non-Residential - New Const'!Q179</f>
        <v>3</v>
      </c>
      <c r="R178" s="43">
        <f>'Single-Family'!R178+'Multi-Family'!Z178+'Non-Residential - New Const'!R179</f>
        <v>697854.75</v>
      </c>
      <c r="S178" s="10">
        <f>'Single-Family'!S178+'Multi-Family'!AB178+'Non-Residential - New Const'!S179</f>
        <v>12</v>
      </c>
      <c r="T178" s="10">
        <f>'Single-Family'!T178+'Multi-Family'!AC178+'Non-Residential - New Const'!T179</f>
        <v>51321137</v>
      </c>
      <c r="U178" s="21">
        <f t="shared" si="53"/>
        <v>405</v>
      </c>
      <c r="V178" s="22">
        <f t="shared" si="54"/>
        <v>468167726.36000001</v>
      </c>
      <c r="W178" s="19">
        <f>U178-Total!U165</f>
        <v>121</v>
      </c>
      <c r="X178" s="13">
        <f>W178/Total!U165</f>
        <v>0.426056338028169</v>
      </c>
      <c r="Y178" s="12">
        <f>V178-Total!V165</f>
        <v>398087290.46000004</v>
      </c>
      <c r="Z178" s="13">
        <f>Y178/Total!V165</f>
        <v>5.680433994846199</v>
      </c>
      <c r="AA178" s="12">
        <f t="shared" si="55"/>
        <v>364210441.70000005</v>
      </c>
    </row>
    <row r="179" spans="1:40" x14ac:dyDescent="0.2">
      <c r="A179" s="26" t="s">
        <v>23</v>
      </c>
      <c r="B179" s="9">
        <v>2017</v>
      </c>
      <c r="C179" s="45">
        <f>'Single-Family'!C179+'Multi-Family'!C179+'Non-Residential - New Const'!C180</f>
        <v>13</v>
      </c>
      <c r="D179" s="43">
        <f>'Single-Family'!D179+'Multi-Family'!E179+'Non-Residential - New Const'!D180</f>
        <v>3068218</v>
      </c>
      <c r="E179" s="45">
        <f>'Single-Family'!E179+'Multi-Family'!F179+'Non-Residential - New Const'!E180</f>
        <v>4</v>
      </c>
      <c r="F179" s="43">
        <f>'Single-Family'!F179+'Multi-Family'!H179+'Non-Residential - New Const'!F180</f>
        <v>1139000</v>
      </c>
      <c r="G179" s="45">
        <f>'Single-Family'!G179+'Multi-Family'!I179+'Non-Residential - New Const'!G180</f>
        <v>151</v>
      </c>
      <c r="H179" s="43">
        <f>'Single-Family'!H179+'Multi-Family'!K179+'Non-Residential - New Const'!H180</f>
        <v>90392197</v>
      </c>
      <c r="I179" s="45">
        <f>'Single-Family'!I179+'Multi-Family'!L179+'Non-Residential - New Const'!I180</f>
        <v>96</v>
      </c>
      <c r="J179" s="43">
        <f>'Single-Family'!J179+'Multi-Family'!N179+'Non-Residential - New Const'!J180</f>
        <v>29074917.789999999</v>
      </c>
      <c r="K179" s="45">
        <f>'Single-Family'!K179+'Multi-Family'!O179+'Non-Residential - New Const'!K180</f>
        <v>1</v>
      </c>
      <c r="L179" s="43">
        <f>'Single-Family'!L179+'Multi-Family'!Q179+'Non-Residential - New Const'!L180</f>
        <v>145000</v>
      </c>
      <c r="M179" s="45">
        <f>'Single-Family'!M179+'Multi-Family'!R179+'Non-Residential - New Const'!M180</f>
        <v>2</v>
      </c>
      <c r="N179" s="43">
        <f>'Single-Family'!N179+'Multi-Family'!T179+'Non-Residential - New Const'!N180</f>
        <v>441998</v>
      </c>
      <c r="O179" s="45">
        <f>'Single-Family'!O179+'Multi-Family'!U179+'Non-Residential - New Const'!O180</f>
        <v>3</v>
      </c>
      <c r="P179" s="43">
        <f>'Single-Family'!P179+'Multi-Family'!W179+'Non-Residential - New Const'!P180</f>
        <v>615000</v>
      </c>
      <c r="Q179" s="45">
        <f>'Single-Family'!Q179+'Multi-Family'!X179+'Non-Residential - New Const'!Q180</f>
        <v>3</v>
      </c>
      <c r="R179" s="43">
        <f>'Single-Family'!R179+'Multi-Family'!Z179+'Non-Residential - New Const'!R180</f>
        <v>611932</v>
      </c>
      <c r="S179" s="10">
        <f>'Single-Family'!S179+'Multi-Family'!AB179+'Non-Residential - New Const'!S180</f>
        <v>6</v>
      </c>
      <c r="T179" s="10">
        <f>'Single-Family'!T179+'Multi-Family'!AC179+'Non-Residential - New Const'!T180</f>
        <v>6040893</v>
      </c>
      <c r="U179" s="21">
        <f t="shared" si="53"/>
        <v>279</v>
      </c>
      <c r="V179" s="22">
        <f t="shared" si="54"/>
        <v>131529155.78999999</v>
      </c>
      <c r="W179" s="19">
        <f>U179-Total!U166</f>
        <v>-12</v>
      </c>
      <c r="X179" s="13">
        <f>W179/Total!U166</f>
        <v>-4.1237113402061855E-2</v>
      </c>
      <c r="Y179" s="12">
        <f>V179-Total!V166</f>
        <v>21570463.979999989</v>
      </c>
      <c r="Z179" s="13">
        <f>Y179/Total!V166</f>
        <v>0.19616879416201186</v>
      </c>
      <c r="AA179" s="12">
        <f t="shared" si="55"/>
        <v>385780905.68000007</v>
      </c>
    </row>
    <row r="180" spans="1:40" x14ac:dyDescent="0.2">
      <c r="A180" s="26" t="s">
        <v>24</v>
      </c>
      <c r="B180" s="9">
        <v>2017</v>
      </c>
      <c r="C180" s="45">
        <f>'Single-Family'!C180+'Multi-Family'!C180+'Non-Residential - New Const'!C181</f>
        <v>13</v>
      </c>
      <c r="D180" s="43">
        <f>'Single-Family'!D180+'Multi-Family'!E180+'Non-Residential - New Const'!D181</f>
        <v>2469230.44</v>
      </c>
      <c r="E180" s="45">
        <f>'Single-Family'!E180+'Multi-Family'!F180+'Non-Residential - New Const'!E181</f>
        <v>3</v>
      </c>
      <c r="F180" s="43">
        <f>'Single-Family'!F180+'Multi-Family'!H180+'Non-Residential - New Const'!F181</f>
        <v>1467464</v>
      </c>
      <c r="G180" s="45">
        <f>'Single-Family'!G180+'Multi-Family'!I180+'Non-Residential - New Const'!G181</f>
        <v>129</v>
      </c>
      <c r="H180" s="43">
        <f>'Single-Family'!H180+'Multi-Family'!K180+'Non-Residential - New Const'!H181</f>
        <v>59357312</v>
      </c>
      <c r="I180" s="45">
        <f>'Single-Family'!I180+'Multi-Family'!L180+'Non-Residential - New Const'!I181</f>
        <v>62</v>
      </c>
      <c r="J180" s="43">
        <f>'Single-Family'!J180+'Multi-Family'!N180+'Non-Residential - New Const'!J181</f>
        <v>19219871</v>
      </c>
      <c r="K180" s="45">
        <f>'Single-Family'!K180+'Multi-Family'!O180+'Non-Residential - New Const'!K181</f>
        <v>2</v>
      </c>
      <c r="L180" s="43">
        <f>'Single-Family'!L180+'Multi-Family'!Q180+'Non-Residential - New Const'!L181</f>
        <v>2940000</v>
      </c>
      <c r="M180" s="45">
        <f>'Single-Family'!M180+'Multi-Family'!R180+'Non-Residential - New Const'!M181</f>
        <v>20</v>
      </c>
      <c r="N180" s="43">
        <f>'Single-Family'!N180+'Multi-Family'!T180+'Non-Residential - New Const'!N181</f>
        <v>4157904</v>
      </c>
      <c r="O180" s="45">
        <f>'Single-Family'!O180+'Multi-Family'!U180+'Non-Residential - New Const'!O181</f>
        <v>4</v>
      </c>
      <c r="P180" s="43">
        <f>'Single-Family'!P180+'Multi-Family'!W180+'Non-Residential - New Const'!P181</f>
        <v>625000</v>
      </c>
      <c r="Q180" s="45">
        <f>'Single-Family'!Q180+'Multi-Family'!X180+'Non-Residential - New Const'!Q181</f>
        <v>6</v>
      </c>
      <c r="R180" s="43">
        <f>'Single-Family'!R180+'Multi-Family'!Z180+'Non-Residential - New Const'!R181</f>
        <v>1282735.6499999999</v>
      </c>
      <c r="S180" s="10">
        <f>'Single-Family'!S180+'Multi-Family'!AB180+'Non-Residential - New Const'!S181</f>
        <v>7</v>
      </c>
      <c r="T180" s="10">
        <f>'Single-Family'!T180+'Multi-Family'!AC180+'Non-Residential - New Const'!T181</f>
        <v>1839943</v>
      </c>
      <c r="U180" s="21">
        <f t="shared" si="53"/>
        <v>246</v>
      </c>
      <c r="V180" s="22">
        <f t="shared" si="54"/>
        <v>93359460.090000004</v>
      </c>
      <c r="W180" s="19">
        <f>U180-Total!U167</f>
        <v>-54</v>
      </c>
      <c r="X180" s="13">
        <f>W180/Total!U167</f>
        <v>-0.18</v>
      </c>
      <c r="Y180" s="12">
        <f>V180-Total!V167</f>
        <v>-16853015.349999994</v>
      </c>
      <c r="Z180" s="13">
        <f>Y180/Total!V167</f>
        <v>-0.15291386281560138</v>
      </c>
      <c r="AA180" s="12">
        <f t="shared" si="55"/>
        <v>368927890.33000004</v>
      </c>
    </row>
    <row r="181" spans="1:40" x14ac:dyDescent="0.2">
      <c r="A181" s="26" t="s">
        <v>25</v>
      </c>
      <c r="B181" s="9">
        <v>2017</v>
      </c>
      <c r="C181" s="45">
        <f>'Single-Family'!C181+'Multi-Family'!C181+'Non-Residential - New Const'!C182</f>
        <v>15</v>
      </c>
      <c r="D181" s="43">
        <f>'Single-Family'!D181+'Multi-Family'!E181+'Non-Residential - New Const'!D182</f>
        <v>2653598.23</v>
      </c>
      <c r="E181" s="45">
        <f>'Single-Family'!E181+'Multi-Family'!F181+'Non-Residential - New Const'!E182</f>
        <v>28</v>
      </c>
      <c r="F181" s="43">
        <f>'Single-Family'!F181+'Multi-Family'!H181+'Non-Residential - New Const'!F182</f>
        <v>6748264</v>
      </c>
      <c r="G181" s="45">
        <f>'Single-Family'!G181+'Multi-Family'!I181+'Non-Residential - New Const'!G182</f>
        <v>183</v>
      </c>
      <c r="H181" s="43">
        <f>'Single-Family'!H181+'Multi-Family'!K181+'Non-Residential - New Const'!H182</f>
        <v>52317917</v>
      </c>
      <c r="I181" s="45">
        <f>'Single-Family'!I181+'Multi-Family'!L181+'Non-Residential - New Const'!I182</f>
        <v>115</v>
      </c>
      <c r="J181" s="43">
        <f>'Single-Family'!J181+'Multi-Family'!N181+'Non-Residential - New Const'!J182</f>
        <v>29931367</v>
      </c>
      <c r="K181" s="45">
        <f>'Single-Family'!K181+'Multi-Family'!O181+'Non-Residential - New Const'!K182</f>
        <v>1</v>
      </c>
      <c r="L181" s="43">
        <f>'Single-Family'!L181+'Multi-Family'!Q181+'Non-Residential - New Const'!L182</f>
        <v>175000</v>
      </c>
      <c r="M181" s="45">
        <f>'Single-Family'!M181+'Multi-Family'!R181+'Non-Residential - New Const'!M182</f>
        <v>10</v>
      </c>
      <c r="N181" s="43">
        <f>'Single-Family'!N181+'Multi-Family'!T181+'Non-Residential - New Const'!N182</f>
        <v>3034713</v>
      </c>
      <c r="O181" s="45">
        <f>'Single-Family'!O181+'Multi-Family'!U181+'Non-Residential - New Const'!O182</f>
        <v>3</v>
      </c>
      <c r="P181" s="43">
        <f>'Single-Family'!P181+'Multi-Family'!W181+'Non-Residential - New Const'!P182</f>
        <v>475000</v>
      </c>
      <c r="Q181" s="45">
        <f>'Single-Family'!Q181+'Multi-Family'!X181+'Non-Residential - New Const'!Q182</f>
        <v>2</v>
      </c>
      <c r="R181" s="43">
        <f>'Single-Family'!R181+'Multi-Family'!Z181+'Non-Residential - New Const'!R182</f>
        <v>258246</v>
      </c>
      <c r="S181" s="10">
        <f>'Single-Family'!S181+'Multi-Family'!AB181+'Non-Residential - New Const'!S182</f>
        <v>8</v>
      </c>
      <c r="T181" s="10">
        <f>'Single-Family'!T181+'Multi-Family'!AC181+'Non-Residential - New Const'!T182</f>
        <v>2116547</v>
      </c>
      <c r="U181" s="21">
        <f t="shared" si="53"/>
        <v>365</v>
      </c>
      <c r="V181" s="22">
        <f t="shared" si="54"/>
        <v>97710652.230000004</v>
      </c>
      <c r="W181" s="19">
        <f>U181-Total!U168</f>
        <v>134</v>
      </c>
      <c r="X181" s="13">
        <f>W181/Total!U168</f>
        <v>0.58008658008658009</v>
      </c>
      <c r="Y181" s="12">
        <f>V181-Total!V168</f>
        <v>-4345965.2699999958</v>
      </c>
      <c r="Z181" s="13">
        <f>Y181/Total!V168</f>
        <v>-4.2583865470556044E-2</v>
      </c>
      <c r="AA181" s="12">
        <f t="shared" si="55"/>
        <v>364581925.06000006</v>
      </c>
    </row>
    <row r="182" spans="1:40" x14ac:dyDescent="0.2">
      <c r="A182" s="26" t="s">
        <v>26</v>
      </c>
      <c r="B182" s="9">
        <v>2017</v>
      </c>
      <c r="C182" s="45">
        <f>'Single-Family'!C182+'Multi-Family'!C182+'Non-Residential - New Const'!C183</f>
        <v>10</v>
      </c>
      <c r="D182" s="43">
        <f>'Single-Family'!D182+'Multi-Family'!E182+'Non-Residential - New Const'!D183</f>
        <v>1601469.3</v>
      </c>
      <c r="E182" s="45">
        <f>'Single-Family'!E182+'Multi-Family'!F182+'Non-Residential - New Const'!E183</f>
        <v>36</v>
      </c>
      <c r="F182" s="43">
        <f>'Single-Family'!F182+'Multi-Family'!H182+'Non-Residential - New Const'!F183</f>
        <v>130232775</v>
      </c>
      <c r="G182" s="45">
        <f>'Single-Family'!G182+'Multi-Family'!I182+'Non-Residential - New Const'!G183</f>
        <v>121</v>
      </c>
      <c r="H182" s="43">
        <f>'Single-Family'!H182+'Multi-Family'!K182+'Non-Residential - New Const'!H183</f>
        <v>23233170</v>
      </c>
      <c r="I182" s="45">
        <f>'Single-Family'!I182+'Multi-Family'!L182+'Non-Residential - New Const'!I183</f>
        <v>63</v>
      </c>
      <c r="J182" s="43">
        <f>'Single-Family'!J182+'Multi-Family'!N182+'Non-Residential - New Const'!J183</f>
        <v>34262111.399999999</v>
      </c>
      <c r="K182" s="45">
        <f>'Single-Family'!K182+'Multi-Family'!O182+'Non-Residential - New Const'!K183</f>
        <v>1</v>
      </c>
      <c r="L182" s="43">
        <f>'Single-Family'!L182+'Multi-Family'!Q182+'Non-Residential - New Const'!L183</f>
        <v>210000</v>
      </c>
      <c r="M182" s="45">
        <f>'Single-Family'!M182+'Multi-Family'!R182+'Non-Residential - New Const'!M183</f>
        <v>8</v>
      </c>
      <c r="N182" s="43">
        <f>'Single-Family'!N182+'Multi-Family'!T182+'Non-Residential - New Const'!N183</f>
        <v>2495216</v>
      </c>
      <c r="O182" s="45">
        <f>'Single-Family'!O182+'Multi-Family'!U182+'Non-Residential - New Const'!O183</f>
        <v>0</v>
      </c>
      <c r="P182" s="43">
        <f>'Single-Family'!P182+'Multi-Family'!W182+'Non-Residential - New Const'!P183</f>
        <v>0</v>
      </c>
      <c r="Q182" s="45">
        <f>'Single-Family'!Q182+'Multi-Family'!X182+'Non-Residential - New Const'!Q183</f>
        <v>3</v>
      </c>
      <c r="R182" s="43">
        <f>'Single-Family'!R182+'Multi-Family'!Z182+'Non-Residential - New Const'!R183</f>
        <v>463872.5</v>
      </c>
      <c r="S182" s="10">
        <f>'Single-Family'!S182+'Multi-Family'!AB182+'Non-Residential - New Const'!S183</f>
        <v>13</v>
      </c>
      <c r="T182" s="10">
        <f>'Single-Family'!T182+'Multi-Family'!AC182+'Non-Residential - New Const'!T183</f>
        <v>14357998</v>
      </c>
      <c r="U182" s="21">
        <f t="shared" si="53"/>
        <v>255</v>
      </c>
      <c r="V182" s="22">
        <f t="shared" si="54"/>
        <v>206856612.20000002</v>
      </c>
      <c r="W182" s="19">
        <f>U182-Total!U169</f>
        <v>28</v>
      </c>
      <c r="X182" s="13">
        <f>W182/Total!U169</f>
        <v>0.12334801762114538</v>
      </c>
      <c r="Y182" s="12">
        <f>V182-Total!V169</f>
        <v>113081978.20000002</v>
      </c>
      <c r="Z182" s="13">
        <f>Y182/Total!V169</f>
        <v>1.205890904356929</v>
      </c>
      <c r="AA182" s="12">
        <f t="shared" si="55"/>
        <v>477663903.26000011</v>
      </c>
    </row>
    <row r="183" spans="1:40" x14ac:dyDescent="0.2">
      <c r="A183" s="26" t="s">
        <v>27</v>
      </c>
      <c r="B183" s="9">
        <v>2017</v>
      </c>
      <c r="C183" s="45">
        <f>'Single-Family'!C183+'Multi-Family'!C183+'Non-Residential - New Const'!C184</f>
        <v>13</v>
      </c>
      <c r="D183" s="43">
        <f>'Single-Family'!D183+'Multi-Family'!E183+'Non-Residential - New Const'!D184</f>
        <v>1874082.66</v>
      </c>
      <c r="E183" s="45">
        <f>'Single-Family'!E183+'Multi-Family'!F183+'Non-Residential - New Const'!E184</f>
        <v>32</v>
      </c>
      <c r="F183" s="43">
        <f>'Single-Family'!F183+'Multi-Family'!H183+'Non-Residential - New Const'!F184</f>
        <v>114131475</v>
      </c>
      <c r="G183" s="45">
        <f>'Single-Family'!G183+'Multi-Family'!I183+'Non-Residential - New Const'!G184</f>
        <v>140</v>
      </c>
      <c r="H183" s="43">
        <f>'Single-Family'!H183+'Multi-Family'!K183+'Non-Residential - New Const'!H184</f>
        <v>40198847</v>
      </c>
      <c r="I183" s="45">
        <f>'Single-Family'!I183+'Multi-Family'!L183+'Non-Residential - New Const'!I184</f>
        <v>114</v>
      </c>
      <c r="J183" s="43">
        <f>'Single-Family'!J183+'Multi-Family'!N183+'Non-Residential - New Const'!J184</f>
        <v>41834425</v>
      </c>
      <c r="K183" s="45">
        <f>'Single-Family'!K183+'Multi-Family'!O183+'Non-Residential - New Const'!K184</f>
        <v>2</v>
      </c>
      <c r="L183" s="43">
        <f>'Single-Family'!L183+'Multi-Family'!Q183+'Non-Residential - New Const'!L184</f>
        <v>678000</v>
      </c>
      <c r="M183" s="45">
        <f>'Single-Family'!M183+'Multi-Family'!R183+'Non-Residential - New Const'!M184</f>
        <v>9</v>
      </c>
      <c r="N183" s="43">
        <f>'Single-Family'!N183+'Multi-Family'!T183+'Non-Residential - New Const'!N184</f>
        <v>1855466</v>
      </c>
      <c r="O183" s="45">
        <f>'Single-Family'!O183+'Multi-Family'!U183+'Non-Residential - New Const'!O184</f>
        <v>4</v>
      </c>
      <c r="P183" s="43">
        <f>'Single-Family'!P183+'Multi-Family'!W183+'Non-Residential - New Const'!P184</f>
        <v>1145000</v>
      </c>
      <c r="Q183" s="45">
        <f>'Single-Family'!Q183+'Multi-Family'!X183+'Non-Residential - New Const'!Q184</f>
        <v>3</v>
      </c>
      <c r="R183" s="43">
        <f>'Single-Family'!R183+'Multi-Family'!Z183+'Non-Residential - New Const'!R184</f>
        <v>506446</v>
      </c>
      <c r="S183" s="10">
        <f>'Single-Family'!S183+'Multi-Family'!AB183+'Non-Residential - New Const'!S184</f>
        <v>6</v>
      </c>
      <c r="T183" s="10">
        <f>'Single-Family'!T183+'Multi-Family'!AC183+'Non-Residential - New Const'!T184</f>
        <v>3056783</v>
      </c>
      <c r="U183" s="21">
        <f t="shared" si="53"/>
        <v>323</v>
      </c>
      <c r="V183" s="22">
        <f t="shared" si="54"/>
        <v>205280524.66</v>
      </c>
      <c r="W183" s="19">
        <f>U183-Total!U170</f>
        <v>67</v>
      </c>
      <c r="X183" s="13">
        <f>W183/Total!U170</f>
        <v>0.26171875</v>
      </c>
      <c r="Y183" s="12">
        <f>V183-Total!V170</f>
        <v>126789758.66</v>
      </c>
      <c r="Z183" s="13">
        <f>Y183/Total!V170</f>
        <v>1.6153461753704887</v>
      </c>
      <c r="AA183" s="12">
        <f t="shared" si="55"/>
        <v>604453661.92000008</v>
      </c>
    </row>
    <row r="184" spans="1:40" x14ac:dyDescent="0.2">
      <c r="A184" s="26" t="s">
        <v>28</v>
      </c>
      <c r="B184" s="9">
        <v>2017</v>
      </c>
      <c r="C184" s="45">
        <f>'Single-Family'!C184+'Multi-Family'!C184+'Non-Residential - New Const'!C185</f>
        <v>2</v>
      </c>
      <c r="D184" s="43">
        <f>'Single-Family'!D184+'Multi-Family'!E184+'Non-Residential - New Const'!D185</f>
        <v>370493.16000000003</v>
      </c>
      <c r="E184" s="45">
        <f>'Single-Family'!E184+'Multi-Family'!F184+'Non-Residential - New Const'!E185</f>
        <v>26</v>
      </c>
      <c r="F184" s="43">
        <f>'Single-Family'!F184+'Multi-Family'!H184+'Non-Residential - New Const'!F185</f>
        <v>4157939</v>
      </c>
      <c r="G184" s="45">
        <f>'Single-Family'!G184+'Multi-Family'!I184+'Non-Residential - New Const'!G185</f>
        <v>115</v>
      </c>
      <c r="H184" s="43">
        <f>'Single-Family'!H184+'Multi-Family'!K184+'Non-Residential - New Const'!H185</f>
        <v>44699738</v>
      </c>
      <c r="I184" s="45">
        <f>'Single-Family'!I184+'Multi-Family'!L184+'Non-Residential - New Const'!I185</f>
        <v>52</v>
      </c>
      <c r="J184" s="43">
        <f>'Single-Family'!J184+'Multi-Family'!N184+'Non-Residential - New Const'!J185</f>
        <v>153089463</v>
      </c>
      <c r="K184" s="45">
        <f>'Single-Family'!K184+'Multi-Family'!O184+'Non-Residential - New Const'!K185</f>
        <v>6</v>
      </c>
      <c r="L184" s="43">
        <f>'Single-Family'!L184+'Multi-Family'!Q184+'Non-Residential - New Const'!L185</f>
        <v>1025000</v>
      </c>
      <c r="M184" s="45">
        <f>'Single-Family'!M184+'Multi-Family'!R184+'Non-Residential - New Const'!M185</f>
        <v>9</v>
      </c>
      <c r="N184" s="43">
        <f>'Single-Family'!N184+'Multi-Family'!T184+'Non-Residential - New Const'!N185</f>
        <v>2898280</v>
      </c>
      <c r="O184" s="45">
        <f>'Single-Family'!O184+'Multi-Family'!U184+'Non-Residential - New Const'!O185</f>
        <v>3</v>
      </c>
      <c r="P184" s="43">
        <f>'Single-Family'!P184+'Multi-Family'!W184+'Non-Residential - New Const'!P185</f>
        <v>0</v>
      </c>
      <c r="Q184" s="45">
        <f>'Single-Family'!Q184+'Multi-Family'!X184+'Non-Residential - New Const'!Q185</f>
        <v>3</v>
      </c>
      <c r="R184" s="43">
        <f>'Single-Family'!R184+'Multi-Family'!Z184+'Non-Residential - New Const'!R185</f>
        <v>563172.5</v>
      </c>
      <c r="S184" s="10">
        <f>'Single-Family'!S184+'Multi-Family'!AB184+'Non-Residential - New Const'!S185</f>
        <v>14</v>
      </c>
      <c r="T184" s="10">
        <f>'Single-Family'!T184+'Multi-Family'!AC184+'Non-Residential - New Const'!T185</f>
        <v>4588943</v>
      </c>
      <c r="U184" s="21">
        <f t="shared" si="53"/>
        <v>230</v>
      </c>
      <c r="V184" s="22">
        <f t="shared" si="54"/>
        <v>211393028.66</v>
      </c>
      <c r="W184" s="19">
        <f>U184-Total!U171</f>
        <v>10</v>
      </c>
      <c r="X184" s="13">
        <f>W184/Total!U171</f>
        <v>4.5454545454545456E-2</v>
      </c>
      <c r="Y184" s="12">
        <f>V184-Total!V171</f>
        <v>153426328.14999998</v>
      </c>
      <c r="Z184" s="13">
        <f>Y184/Total!V171</f>
        <v>2.64680112547603</v>
      </c>
      <c r="AA184" s="12">
        <f t="shared" si="55"/>
        <v>757879990.07000005</v>
      </c>
    </row>
    <row r="185" spans="1:40" s="26" customFormat="1" ht="13.5" thickBot="1" x14ac:dyDescent="0.25">
      <c r="A185" s="27" t="s">
        <v>29</v>
      </c>
      <c r="B185" s="15">
        <v>2017</v>
      </c>
      <c r="C185" s="46">
        <f>'Single-Family'!C185+'Multi-Family'!C185+'Non-Residential - New Const'!C186</f>
        <v>155</v>
      </c>
      <c r="D185" s="44">
        <f>'Single-Family'!D185+'Multi-Family'!E185+'Non-Residential - New Const'!D186</f>
        <v>26763373.960000001</v>
      </c>
      <c r="E185" s="46">
        <f>'Single-Family'!E185+'Multi-Family'!F185+'Non-Residential - New Const'!E186</f>
        <v>174</v>
      </c>
      <c r="F185" s="44">
        <f>'Single-Family'!F185+'Multi-Family'!H185+'Non-Residential - New Const'!F186</f>
        <v>282435262</v>
      </c>
      <c r="G185" s="46">
        <f>'Single-Family'!G185+'Multi-Family'!I185+'Non-Residential - New Const'!G186</f>
        <v>1751</v>
      </c>
      <c r="H185" s="44">
        <f>'Single-Family'!H185+'Multi-Family'!K185+'Non-Residential - New Const'!H186</f>
        <v>522176197</v>
      </c>
      <c r="I185" s="46">
        <f>'Single-Family'!I185+'Multi-Family'!L185+'Non-Residential - New Const'!I186</f>
        <v>1018</v>
      </c>
      <c r="J185" s="44">
        <f>'Single-Family'!J185+'Multi-Family'!N185+'Non-Residential - New Const'!J186</f>
        <v>792768139.08999991</v>
      </c>
      <c r="K185" s="46">
        <f>'Single-Family'!K185+'Multi-Family'!O185+'Non-Residential - New Const'!K186</f>
        <v>19</v>
      </c>
      <c r="L185" s="44">
        <f>'Single-Family'!L185+'Multi-Family'!Q185+'Non-Residential - New Const'!L186</f>
        <v>6867291</v>
      </c>
      <c r="M185" s="46">
        <f>'Single-Family'!M185+'Multi-Family'!R185+'Non-Residential - New Const'!M186</f>
        <v>108</v>
      </c>
      <c r="N185" s="44">
        <f>'Single-Family'!N185+'Multi-Family'!T185+'Non-Residential - New Const'!N186</f>
        <v>34083849</v>
      </c>
      <c r="O185" s="46">
        <f>'Single-Family'!O185+'Multi-Family'!U185+'Non-Residential - New Const'!O186</f>
        <v>26</v>
      </c>
      <c r="P185" s="44">
        <f>'Single-Family'!P185+'Multi-Family'!W185+'Non-Residential - New Const'!P186</f>
        <v>4935000</v>
      </c>
      <c r="Q185" s="46">
        <f>'Single-Family'!Q185+'Multi-Family'!X185+'Non-Residential - New Const'!Q186</f>
        <v>37</v>
      </c>
      <c r="R185" s="44">
        <f>'Single-Family'!R185+'Multi-Family'!Z185+'Non-Residential - New Const'!R186</f>
        <v>11610992.65</v>
      </c>
      <c r="S185" s="16">
        <f>'Single-Family'!S185+'Multi-Family'!AB185+'Non-Residential - New Const'!S186</f>
        <v>112</v>
      </c>
      <c r="T185" s="16">
        <f>'Single-Family'!T185+'Multi-Family'!AC185+'Non-Residential - New Const'!T186</f>
        <v>94970818</v>
      </c>
      <c r="U185" s="23">
        <f t="shared" si="53"/>
        <v>3400</v>
      </c>
      <c r="V185" s="24">
        <f t="shared" si="54"/>
        <v>1776610922.6999998</v>
      </c>
      <c r="W185" s="20">
        <f>U185-Total!U172</f>
        <v>347</v>
      </c>
      <c r="X185" s="18">
        <f>W185/Total!U172</f>
        <v>0.1136586963642319</v>
      </c>
      <c r="Y185" s="17">
        <f>V185-Total!V172</f>
        <v>757879990.06999969</v>
      </c>
      <c r="Z185" s="18">
        <f>Y185/Total!V172</f>
        <v>0.7439452025996931</v>
      </c>
      <c r="AA185" s="17">
        <f>Y185</f>
        <v>757879990.06999969</v>
      </c>
    </row>
    <row r="186" spans="1:40" x14ac:dyDescent="0.2">
      <c r="A186" s="26" t="s">
        <v>17</v>
      </c>
      <c r="B186" s="9">
        <v>2018</v>
      </c>
      <c r="C186" s="137">
        <f>'Single-Family'!C186+'Multi-Family'!C186+'Non-Residential - New Const'!C187</f>
        <v>2</v>
      </c>
      <c r="D186" s="43">
        <f>'Single-Family'!D186+'Multi-Family'!E186+'Non-Residential - New Const'!D187</f>
        <v>329942</v>
      </c>
      <c r="E186" s="45">
        <f>'Single-Family'!E186+'Multi-Family'!F186+'Non-Residential - New Const'!E187</f>
        <v>9</v>
      </c>
      <c r="F186" s="43">
        <f>'Single-Family'!F186+'Multi-Family'!H186+'Non-Residential - New Const'!F187</f>
        <v>1238912</v>
      </c>
      <c r="G186" s="45">
        <f>'Single-Family'!G186+'Multi-Family'!I186+'Non-Residential - New Const'!G187</f>
        <v>99</v>
      </c>
      <c r="H186" s="43">
        <f>'Single-Family'!H186+'Multi-Family'!K186+'Non-Residential - New Const'!H187</f>
        <v>33685467</v>
      </c>
      <c r="I186" s="45">
        <f>'Single-Family'!I186+'Multi-Family'!L186+'Non-Residential - New Const'!I187</f>
        <v>79</v>
      </c>
      <c r="J186" s="43">
        <f>'Single-Family'!J186+'Multi-Family'!N186+'Non-Residential - New Const'!J187</f>
        <v>21034311.280000001</v>
      </c>
      <c r="K186" s="45">
        <f>'Single-Family'!K186+'Multi-Family'!O186+'Non-Residential - New Const'!K187</f>
        <v>2</v>
      </c>
      <c r="L186" s="43">
        <f>'Single-Family'!L186+'Multi-Family'!Q186+'Non-Residential - New Const'!L187</f>
        <v>586000</v>
      </c>
      <c r="M186" s="45">
        <f>'Single-Family'!M186+'Multi-Family'!R186+'Non-Residential - New Const'!M187</f>
        <v>1</v>
      </c>
      <c r="N186" s="43">
        <f>'Single-Family'!N186+'Multi-Family'!T186+'Non-Residential - New Const'!N187</f>
        <v>421156</v>
      </c>
      <c r="O186" s="45">
        <f>'Single-Family'!O186+'Multi-Family'!U186+'Non-Residential - New Const'!O187</f>
        <v>1</v>
      </c>
      <c r="P186" s="43">
        <f>'Single-Family'!P186+'Multi-Family'!W186+'Non-Residential - New Const'!P187</f>
        <v>275000</v>
      </c>
      <c r="Q186" s="45">
        <f>'Single-Family'!Q186+'Multi-Family'!X186+'Non-Residential - New Const'!Q187</f>
        <v>1</v>
      </c>
      <c r="R186" s="43">
        <f>'Single-Family'!R186+'Multi-Family'!Z186+'Non-Residential - New Const'!R187</f>
        <v>190312</v>
      </c>
      <c r="S186" s="10">
        <f>'Single-Family'!S186+'Multi-Family'!AB186+'Non-Residential - New Const'!S187</f>
        <v>2</v>
      </c>
      <c r="T186" s="10">
        <f>'Single-Family'!T186+'Multi-Family'!AC186+'Non-Residential - New Const'!T187</f>
        <v>11784025</v>
      </c>
      <c r="U186" s="21">
        <f>E186+S186+Q186+O186+M186+K186+I186+G186+C186</f>
        <v>196</v>
      </c>
      <c r="V186" s="22">
        <f>F186+T186+R186+P186+N186+L186+J186+H186+D186</f>
        <v>69545125.280000001</v>
      </c>
      <c r="W186" s="19">
        <f>U186-Total!U173</f>
        <v>69</v>
      </c>
      <c r="X186" s="13">
        <f>W186/Total!U173</f>
        <v>0.54330708661417326</v>
      </c>
      <c r="Y186" s="12">
        <f>V186-Total!V173</f>
        <v>45564343.280000001</v>
      </c>
      <c r="Z186" s="13">
        <f>Y186/Total!V173</f>
        <v>1.9000357569657236</v>
      </c>
      <c r="AA186" s="12">
        <f>Y186</f>
        <v>45564343.280000001</v>
      </c>
      <c r="AC186" s="26">
        <f t="array" ref="AC186:AN187">TRANSPOSE(U186:V197)</f>
        <v>196</v>
      </c>
      <c r="AD186" s="26">
        <v>209</v>
      </c>
      <c r="AE186" s="26">
        <v>312</v>
      </c>
      <c r="AF186" s="26">
        <v>327</v>
      </c>
      <c r="AG186" s="26">
        <v>317</v>
      </c>
      <c r="AH186" s="26">
        <v>314</v>
      </c>
      <c r="AI186" s="26">
        <v>279</v>
      </c>
      <c r="AJ186" s="26">
        <v>283</v>
      </c>
      <c r="AK186" s="26">
        <v>239</v>
      </c>
      <c r="AL186" s="26">
        <v>279</v>
      </c>
      <c r="AM186" s="26">
        <v>229</v>
      </c>
      <c r="AN186" s="26">
        <v>116</v>
      </c>
    </row>
    <row r="187" spans="1:40" s="9" customFormat="1" x14ac:dyDescent="0.25">
      <c r="A187" s="136" t="s">
        <v>18</v>
      </c>
      <c r="B187" s="9">
        <v>2018</v>
      </c>
      <c r="C187" s="45">
        <f>'Single-Family'!C187+'Multi-Family'!C187+'Non-Residential - New Const'!C188</f>
        <v>6</v>
      </c>
      <c r="D187" s="43">
        <f>'Single-Family'!D187+'Multi-Family'!E187+'Non-Residential - New Const'!D188</f>
        <v>1149680</v>
      </c>
      <c r="E187" s="45">
        <f>'Single-Family'!E187+'Multi-Family'!F187+'Non-Residential - New Const'!E188</f>
        <v>11</v>
      </c>
      <c r="F187" s="43">
        <f>'Single-Family'!F187+'Multi-Family'!H187+'Non-Residential - New Const'!F188</f>
        <v>2605000</v>
      </c>
      <c r="G187" s="45">
        <f>'Single-Family'!G187+'Multi-Family'!I187+'Non-Residential - New Const'!G188</f>
        <v>114</v>
      </c>
      <c r="H187" s="43">
        <f>'Single-Family'!H187+'Multi-Family'!K187+'Non-Residential - New Const'!H188</f>
        <v>44109376</v>
      </c>
      <c r="I187" s="45">
        <f>'Single-Family'!I187+'Multi-Family'!L187+'Non-Residential - New Const'!I188</f>
        <v>65</v>
      </c>
      <c r="J187" s="43">
        <f>'Single-Family'!J187+'Multi-Family'!N187+'Non-Residential - New Const'!J188</f>
        <v>17565707</v>
      </c>
      <c r="K187" s="45">
        <f>'Single-Family'!K187+'Multi-Family'!O187+'Non-Residential - New Const'!K188</f>
        <v>1</v>
      </c>
      <c r="L187" s="43">
        <f>'Single-Family'!L187+'Multi-Family'!Q187+'Non-Residential - New Const'!L188</f>
        <v>374000</v>
      </c>
      <c r="M187" s="45">
        <f>'Single-Family'!M187+'Multi-Family'!R187+'Non-Residential - New Const'!M188</f>
        <v>5</v>
      </c>
      <c r="N187" s="43">
        <f>'Single-Family'!N187+'Multi-Family'!T187+'Non-Residential - New Const'!N188</f>
        <v>2320863</v>
      </c>
      <c r="O187" s="45">
        <f>'Single-Family'!O187+'Multi-Family'!U187+'Non-Residential - New Const'!O188</f>
        <v>2</v>
      </c>
      <c r="P187" s="43">
        <f>'Single-Family'!P187+'Multi-Family'!W187+'Non-Residential - New Const'!P188</f>
        <v>560000</v>
      </c>
      <c r="Q187" s="45">
        <f>'Single-Family'!Q187+'Multi-Family'!X187+'Non-Residential - New Const'!Q188</f>
        <v>1</v>
      </c>
      <c r="R187" s="43">
        <f>'Single-Family'!R187+'Multi-Family'!Z187+'Non-Residential - New Const'!R188</f>
        <v>185215.25</v>
      </c>
      <c r="S187" s="10">
        <f>'Single-Family'!S187+'Multi-Family'!AB187+'Non-Residential - New Const'!S188</f>
        <v>4</v>
      </c>
      <c r="T187" s="10">
        <f>'Single-Family'!T187+'Multi-Family'!AC187+'Non-Residential - New Const'!T188</f>
        <v>3207605</v>
      </c>
      <c r="U187" s="21">
        <f t="shared" ref="U187:U198" si="67">E187+S187+Q187+O187+M187+K187+I187+G187+C187</f>
        <v>209</v>
      </c>
      <c r="V187" s="22">
        <f t="shared" ref="V187:V198" si="68">F187+T187+R187+P187+N187+L187+J187+H187+D187</f>
        <v>72077446.25</v>
      </c>
      <c r="W187" s="19">
        <f>U187-Total!U174</f>
        <v>-29</v>
      </c>
      <c r="X187" s="13">
        <f>W187/Total!U174</f>
        <v>-0.12184873949579832</v>
      </c>
      <c r="Y187" s="12">
        <f>V187-Total!V174</f>
        <v>11008018.75</v>
      </c>
      <c r="Z187" s="13">
        <f>Y187/Total!V174</f>
        <v>0.1802541664566939</v>
      </c>
      <c r="AA187" s="12">
        <f t="shared" ref="AA187:AA196" si="69">AA186+Y187</f>
        <v>56572362.030000001</v>
      </c>
      <c r="AC187" s="136">
        <v>69545125.280000001</v>
      </c>
      <c r="AD187" s="136">
        <v>72077446.25</v>
      </c>
      <c r="AE187" s="136">
        <v>98293545.75</v>
      </c>
      <c r="AF187" s="136">
        <v>147571102.31999999</v>
      </c>
      <c r="AG187" s="136">
        <v>345150727.04000002</v>
      </c>
      <c r="AH187" s="136">
        <v>97021986.530000001</v>
      </c>
      <c r="AI187" s="136">
        <v>94910927.340000004</v>
      </c>
      <c r="AJ187" s="136">
        <v>108989557.88</v>
      </c>
      <c r="AK187" s="136">
        <v>158921729.41</v>
      </c>
      <c r="AL187" s="136">
        <v>84271658.200000003</v>
      </c>
      <c r="AM187" s="136">
        <v>127515368.06</v>
      </c>
      <c r="AN187" s="136">
        <v>870024248.24000001</v>
      </c>
    </row>
    <row r="188" spans="1:40" x14ac:dyDescent="0.2">
      <c r="A188" s="26" t="s">
        <v>19</v>
      </c>
      <c r="B188" s="9">
        <v>2018</v>
      </c>
      <c r="C188" s="45">
        <f>'Single-Family'!C188+'Multi-Family'!C188+'Non-Residential - New Const'!C189</f>
        <v>13</v>
      </c>
      <c r="D188" s="43">
        <f>'Single-Family'!D188+'Multi-Family'!E188+'Non-Residential - New Const'!D189</f>
        <v>2245443</v>
      </c>
      <c r="E188" s="45">
        <f>'Single-Family'!E188+'Multi-Family'!F187+'Non-Residential - New Const'!E189</f>
        <v>10</v>
      </c>
      <c r="F188" s="43">
        <f>'Single-Family'!F188+'Multi-Family'!H188+'Non-Residential - New Const'!F189</f>
        <v>3777912</v>
      </c>
      <c r="G188" s="45">
        <f>'Single-Family'!G188+'Multi-Family'!I188+'Non-Residential - New Const'!G189</f>
        <v>137</v>
      </c>
      <c r="H188" s="43">
        <f>'Single-Family'!H188+'Multi-Family'!K188+'Non-Residential - New Const'!H189</f>
        <v>30880704</v>
      </c>
      <c r="I188" s="45">
        <f>'Single-Family'!I188+'Multi-Family'!L188+'Non-Residential - New Const'!I189</f>
        <v>124</v>
      </c>
      <c r="J188" s="43">
        <f>'Single-Family'!J188+'Multi-Family'!N188+'Non-Residential - New Const'!J189</f>
        <v>54405296</v>
      </c>
      <c r="K188" s="45">
        <f>'Single-Family'!K188+'Multi-Family'!O188+'Non-Residential - New Const'!K189</f>
        <v>0</v>
      </c>
      <c r="L188" s="43">
        <f>'Single-Family'!L188+'Multi-Family'!Q188+'Non-Residential - New Const'!L189</f>
        <v>0</v>
      </c>
      <c r="M188" s="45">
        <f>'Single-Family'!M188+'Multi-Family'!R188+'Non-Residential - New Const'!M189</f>
        <v>9</v>
      </c>
      <c r="N188" s="43">
        <f>'Single-Family'!N188+'Multi-Family'!T188+'Non-Residential - New Const'!N189</f>
        <v>2782052</v>
      </c>
      <c r="O188" s="45">
        <f>'Single-Family'!O188+'Multi-Family'!U188+'Non-Residential - New Const'!O189</f>
        <v>1</v>
      </c>
      <c r="P188" s="43">
        <f>'Single-Family'!P188+'Multi-Family'!W188+'Non-Residential - New Const'!P189</f>
        <v>0</v>
      </c>
      <c r="Q188" s="45">
        <f>'Single-Family'!Q188+'Multi-Family'!X188+'Non-Residential - New Const'!Q189</f>
        <v>2</v>
      </c>
      <c r="R188" s="43">
        <f>'Single-Family'!R188+'Multi-Family'!Z188+'Non-Residential - New Const'!R189</f>
        <v>481552.75</v>
      </c>
      <c r="S188" s="10">
        <f>'Single-Family'!S188+'Multi-Family'!AB188+'Non-Residential - New Const'!S189</f>
        <v>16</v>
      </c>
      <c r="T188" s="10">
        <f>'Single-Family'!T188+'Multi-Family'!AC188+'Non-Residential - New Const'!T189</f>
        <v>3720586</v>
      </c>
      <c r="U188" s="21">
        <f t="shared" si="67"/>
        <v>312</v>
      </c>
      <c r="V188" s="22">
        <f t="shared" si="68"/>
        <v>98293545.75</v>
      </c>
      <c r="W188" s="19">
        <f>U188-Total!U175</f>
        <v>68</v>
      </c>
      <c r="X188" s="13">
        <f>W188/Total!U175</f>
        <v>0.27868852459016391</v>
      </c>
      <c r="Y188" s="12">
        <f>V188-Total!V175</f>
        <v>35158559.979999997</v>
      </c>
      <c r="Z188" s="13">
        <f>Y188/Total!V175</f>
        <v>0.55687919386063078</v>
      </c>
      <c r="AA188" s="12">
        <f t="shared" si="69"/>
        <v>91730922.00999999</v>
      </c>
      <c r="AC188" s="134">
        <f>AC187/$AC$137</f>
        <v>69.545125280000008</v>
      </c>
      <c r="AD188" s="134">
        <f t="shared" ref="AD188" si="70">AD187/$AC$137</f>
        <v>72.077446249999994</v>
      </c>
      <c r="AE188" s="134">
        <f t="shared" ref="AE188" si="71">AE187/$AC$137</f>
        <v>98.293545750000007</v>
      </c>
      <c r="AF188" s="134">
        <f t="shared" ref="AF188" si="72">AF187/$AC$137</f>
        <v>147.57110231999999</v>
      </c>
      <c r="AG188" s="134">
        <f t="shared" ref="AG188" si="73">AG187/$AC$137</f>
        <v>345.15072704000005</v>
      </c>
      <c r="AH188" s="134">
        <f t="shared" ref="AH188" si="74">AH187/$AC$137</f>
        <v>97.021986530000007</v>
      </c>
      <c r="AI188" s="134">
        <f t="shared" ref="AI188" si="75">AI187/$AC$137</f>
        <v>94.910927340000001</v>
      </c>
      <c r="AJ188" s="134">
        <f t="shared" ref="AJ188" si="76">AJ187/$AC$137</f>
        <v>108.98955787999999</v>
      </c>
      <c r="AK188" s="134">
        <f t="shared" ref="AK188" si="77">AK187/$AC$137</f>
        <v>158.92172940999998</v>
      </c>
      <c r="AL188" s="134">
        <f t="shared" ref="AL188" si="78">AL187/$AC$137</f>
        <v>84.271658200000005</v>
      </c>
      <c r="AM188" s="134">
        <f t="shared" ref="AM188" si="79">AM187/$AC$137</f>
        <v>127.51536806</v>
      </c>
      <c r="AN188" s="134">
        <f t="shared" ref="AN188" si="80">AN187/$AC$137</f>
        <v>870.02424824000002</v>
      </c>
    </row>
    <row r="189" spans="1:40" x14ac:dyDescent="0.2">
      <c r="A189" s="26" t="s">
        <v>20</v>
      </c>
      <c r="B189" s="9">
        <v>2018</v>
      </c>
      <c r="C189" s="45">
        <f>'Single-Family'!C189+'Multi-Family'!C189+'Non-Residential - New Const'!C190</f>
        <v>12</v>
      </c>
      <c r="D189" s="43">
        <f>'Single-Family'!D189+'Multi-Family'!E189+'Non-Residential - New Const'!D190</f>
        <v>2190122</v>
      </c>
      <c r="E189" s="45">
        <f>'Single-Family'!E189+'Multi-Family'!F189+'Non-Residential - New Const'!E190</f>
        <v>6</v>
      </c>
      <c r="F189" s="43">
        <f>'Single-Family'!F189+'Multi-Family'!H189+'Non-Residential - New Const'!F190</f>
        <v>5782924</v>
      </c>
      <c r="G189" s="45">
        <f>'Single-Family'!G189+'Multi-Family'!I189+'Non-Residential - New Const'!G190</f>
        <v>161</v>
      </c>
      <c r="H189" s="43">
        <f>'Single-Family'!H189+'Multi-Family'!K189+'Non-Residential - New Const'!H190</f>
        <v>66274843</v>
      </c>
      <c r="I189" s="45">
        <f>'Single-Family'!I189+'Multi-Family'!L189+'Non-Residential - New Const'!I190</f>
        <v>110</v>
      </c>
      <c r="J189" s="43">
        <f>'Single-Family'!J189+'Multi-Family'!N189+'Non-Residential - New Const'!J190</f>
        <v>51181624.32</v>
      </c>
      <c r="K189" s="45">
        <f>'Single-Family'!K189+'Multi-Family'!O189+'Non-Residential - New Const'!K190</f>
        <v>2</v>
      </c>
      <c r="L189" s="43">
        <f>'Single-Family'!L189+'Multi-Family'!Q189+'Non-Residential - New Const'!L190</f>
        <v>5775000</v>
      </c>
      <c r="M189" s="45">
        <f>'Single-Family'!M189+'Multi-Family'!R189+'Non-Residential - New Const'!M190</f>
        <v>11</v>
      </c>
      <c r="N189" s="43">
        <f>'Single-Family'!N189+'Multi-Family'!T189+'Non-Residential - New Const'!N190</f>
        <v>3755872</v>
      </c>
      <c r="O189" s="45">
        <f>'Single-Family'!O189+'Multi-Family'!U189+'Non-Residential - New Const'!O190</f>
        <v>0</v>
      </c>
      <c r="P189" s="43">
        <f>'Single-Family'!P189+'Multi-Family'!W189+'Non-Residential - New Const'!P190</f>
        <v>0</v>
      </c>
      <c r="Q189" s="45">
        <f>'Single-Family'!Q189+'Multi-Family'!X189+'Non-Residential - New Const'!Q190</f>
        <v>2</v>
      </c>
      <c r="R189" s="43">
        <f>'Single-Family'!R189+'Multi-Family'!Z189+'Non-Residential - New Const'!R190</f>
        <v>106080</v>
      </c>
      <c r="S189" s="10">
        <f>'Single-Family'!S189+'Multi-Family'!AB189+'Non-Residential - New Const'!S190</f>
        <v>23</v>
      </c>
      <c r="T189" s="10">
        <f>'Single-Family'!T189+'Multi-Family'!AC189+'Non-Residential - New Const'!T190</f>
        <v>12504637</v>
      </c>
      <c r="U189" s="21">
        <f t="shared" si="67"/>
        <v>327</v>
      </c>
      <c r="V189" s="22">
        <f t="shared" si="68"/>
        <v>147571102.31999999</v>
      </c>
      <c r="W189" s="19">
        <f>U189-Total!U176</f>
        <v>19</v>
      </c>
      <c r="X189" s="13">
        <f>W189/Total!U176</f>
        <v>6.1688311688311688E-2</v>
      </c>
      <c r="Y189" s="12">
        <f>V189-Total!V176</f>
        <v>67011729.75999999</v>
      </c>
      <c r="Z189" s="13">
        <f>Y189/Total!V176</f>
        <v>0.83183033370934178</v>
      </c>
      <c r="AA189" s="12">
        <f t="shared" si="69"/>
        <v>158742651.76999998</v>
      </c>
    </row>
    <row r="190" spans="1:40" x14ac:dyDescent="0.2">
      <c r="A190" s="26" t="s">
        <v>21</v>
      </c>
      <c r="B190" s="9">
        <v>2018</v>
      </c>
      <c r="C190" s="45">
        <f>'Single-Family'!C190+'Multi-Family'!C190+'Non-Residential - New Const'!C191</f>
        <v>9</v>
      </c>
      <c r="D190" s="43">
        <f>'Single-Family'!D190+'Multi-Family'!E190+'Non-Residential - New Const'!D191</f>
        <v>1230310.54</v>
      </c>
      <c r="E190" s="45">
        <f>'Single-Family'!E190+'Multi-Family'!F190+'Non-Residential - New Const'!E191</f>
        <v>10</v>
      </c>
      <c r="F190" s="43">
        <f>'Single-Family'!F190+'Multi-Family'!H190+'Non-Residential - New Const'!F191</f>
        <v>2858500</v>
      </c>
      <c r="G190" s="45">
        <f>'Single-Family'!G190+'Multi-Family'!I190+'Non-Residential - New Const'!G191</f>
        <v>159</v>
      </c>
      <c r="H190" s="43">
        <f>'Single-Family'!H190+'Multi-Family'!K190+'Non-Residential - New Const'!H191</f>
        <v>36324251</v>
      </c>
      <c r="I190" s="45">
        <f>'Single-Family'!I190+'Multi-Family'!L190+'Non-Residential - New Const'!I191</f>
        <v>106</v>
      </c>
      <c r="J190" s="43">
        <f>'Single-Family'!J190+'Multi-Family'!N190+'Non-Residential - New Const'!J191</f>
        <v>295969778</v>
      </c>
      <c r="K190" s="45">
        <f>'Single-Family'!K190+'Multi-Family'!O190+'Non-Residential - New Const'!K191</f>
        <v>2</v>
      </c>
      <c r="L190" s="43">
        <f>'Single-Family'!L190+'Multi-Family'!Q190+'Non-Residential - New Const'!L191</f>
        <v>600000</v>
      </c>
      <c r="M190" s="45">
        <f>'Single-Family'!M190+'Multi-Family'!R190+'Non-Residential - New Const'!M191</f>
        <v>17</v>
      </c>
      <c r="N190" s="43">
        <f>'Single-Family'!N190+'Multi-Family'!T190+'Non-Residential - New Const'!N191</f>
        <v>4485074</v>
      </c>
      <c r="O190" s="45">
        <f>'Single-Family'!O190+'Multi-Family'!U190+'Non-Residential - New Const'!O191</f>
        <v>4</v>
      </c>
      <c r="P190" s="43">
        <f>'Single-Family'!P190+'Multi-Family'!W190+'Non-Residential - New Const'!P191</f>
        <v>1005000</v>
      </c>
      <c r="Q190" s="45">
        <f>'Single-Family'!Q190+'Multi-Family'!X190+'Non-Residential - New Const'!Q191</f>
        <v>5</v>
      </c>
      <c r="R190" s="43">
        <f>'Single-Family'!R190+'Multi-Family'!Z190+'Non-Residential - New Const'!R191</f>
        <v>851070.5</v>
      </c>
      <c r="S190" s="10">
        <f>'Single-Family'!S190+'Multi-Family'!AB190+'Non-Residential - New Const'!S191</f>
        <v>5</v>
      </c>
      <c r="T190" s="10">
        <f>'Single-Family'!T190+'Multi-Family'!AC190+'Non-Residential - New Const'!T191</f>
        <v>1826743</v>
      </c>
      <c r="U190" s="21">
        <f t="shared" si="67"/>
        <v>317</v>
      </c>
      <c r="V190" s="22">
        <f t="shared" si="68"/>
        <v>345150727.04000002</v>
      </c>
      <c r="W190" s="19">
        <f>U190-Total!U177</f>
        <v>-63</v>
      </c>
      <c r="X190" s="13">
        <f>W190/Total!U177</f>
        <v>-0.16578947368421051</v>
      </c>
      <c r="Y190" s="12">
        <f>V190-Total!V177</f>
        <v>211581532.16000003</v>
      </c>
      <c r="Z190" s="13">
        <f>Y190/Total!V177</f>
        <v>1.5840593510358969</v>
      </c>
      <c r="AA190" s="12">
        <f t="shared" si="69"/>
        <v>370324183.93000001</v>
      </c>
    </row>
    <row r="191" spans="1:40" ht="12.75" customHeight="1" x14ac:dyDescent="0.2">
      <c r="A191" s="26" t="s">
        <v>22</v>
      </c>
      <c r="B191" s="9">
        <v>2018</v>
      </c>
      <c r="C191" s="45">
        <f>'Single-Family'!C191+'Multi-Family'!C191+'Non-Residential - New Const'!C192</f>
        <v>10</v>
      </c>
      <c r="D191" s="43">
        <f>'Single-Family'!D191+'Multi-Family'!E191+'Non-Residential - New Const'!D192</f>
        <v>1929798.47</v>
      </c>
      <c r="E191" s="45">
        <f>'Single-Family'!E191+'Multi-Family'!F191+'Non-Residential - New Const'!E192</f>
        <v>6</v>
      </c>
      <c r="F191" s="43">
        <f>'Single-Family'!F191+'Multi-Family'!H191+'Non-Residential - New Const'!F192</f>
        <v>2900200</v>
      </c>
      <c r="G191" s="45">
        <f>'Single-Family'!G191+'Multi-Family'!I191+'Non-Residential - New Const'!G192</f>
        <v>184</v>
      </c>
      <c r="H191" s="43">
        <f>'Single-Family'!H191+'Multi-Family'!K191+'Non-Residential - New Const'!H192</f>
        <v>55486356</v>
      </c>
      <c r="I191" s="45">
        <f>'Single-Family'!I191+'Multi-Family'!L191+'Non-Residential - New Const'!I192</f>
        <v>86</v>
      </c>
      <c r="J191" s="43">
        <f>'Single-Family'!J191+'Multi-Family'!N191+'Non-Residential - New Const'!J192</f>
        <v>27324516.559999999</v>
      </c>
      <c r="K191" s="45">
        <f>'Single-Family'!K191+'Multi-Family'!O191+'Non-Residential - New Const'!K192</f>
        <v>2</v>
      </c>
      <c r="L191" s="43">
        <f>'Single-Family'!L191+'Multi-Family'!Q191+'Non-Residential - New Const'!L192</f>
        <v>3085000</v>
      </c>
      <c r="M191" s="45">
        <f>'Single-Family'!M191+'Multi-Family'!R191+'Non-Residential - New Const'!M192</f>
        <v>10</v>
      </c>
      <c r="N191" s="43">
        <f>'Single-Family'!N191+'Multi-Family'!T191+'Non-Residential - New Const'!N192</f>
        <v>3081742</v>
      </c>
      <c r="O191" s="45">
        <f>'Single-Family'!O191+'Multi-Family'!U191+'Non-Residential - New Const'!O192</f>
        <v>2</v>
      </c>
      <c r="P191" s="43">
        <f>'Single-Family'!P191+'Multi-Family'!W191+'Non-Residential - New Const'!P192</f>
        <v>600000</v>
      </c>
      <c r="Q191" s="45">
        <f>'Single-Family'!Q191+'Multi-Family'!X191+'Non-Residential - New Const'!Q192</f>
        <v>7</v>
      </c>
      <c r="R191" s="43">
        <f>'Single-Family'!R191+'Multi-Family'!Z191+'Non-Residential - New Const'!R192</f>
        <v>1170144.5</v>
      </c>
      <c r="S191" s="10">
        <f>'Single-Family'!S191+'Multi-Family'!AB191+'Non-Residential - New Const'!S192</f>
        <v>7</v>
      </c>
      <c r="T191" s="10">
        <f>'Single-Family'!T191+'Multi-Family'!AC191+'Non-Residential - New Const'!T192</f>
        <v>1444229</v>
      </c>
      <c r="U191" s="21">
        <f t="shared" si="67"/>
        <v>314</v>
      </c>
      <c r="V191" s="22">
        <f t="shared" si="68"/>
        <v>97021986.530000001</v>
      </c>
      <c r="W191" s="19">
        <f>U191-Total!U178</f>
        <v>-91</v>
      </c>
      <c r="X191" s="13">
        <f>W191/Total!U178</f>
        <v>-0.22469135802469137</v>
      </c>
      <c r="Y191" s="12">
        <f>V191-Total!V178</f>
        <v>-371145739.83000004</v>
      </c>
      <c r="Z191" s="13">
        <f>Y191/Total!V178</f>
        <v>-0.79276233480606395</v>
      </c>
      <c r="AA191" s="12">
        <f t="shared" si="69"/>
        <v>-821555.90000003576</v>
      </c>
    </row>
    <row r="192" spans="1:40" x14ac:dyDescent="0.2">
      <c r="A192" s="26" t="s">
        <v>23</v>
      </c>
      <c r="B192" s="9">
        <v>2018</v>
      </c>
      <c r="C192" s="45">
        <f>'Single-Family'!C192+'Multi-Family'!C192+'Non-Residential - New Const'!C193</f>
        <v>16</v>
      </c>
      <c r="D192" s="43">
        <f>'Single-Family'!D192+'Multi-Family'!E192+'Non-Residential - New Const'!D193</f>
        <v>2783430.65</v>
      </c>
      <c r="E192" s="45">
        <f>'Single-Family'!E192+'Multi-Family'!F192+'Non-Residential - New Const'!E193</f>
        <v>13</v>
      </c>
      <c r="F192" s="43">
        <f>'Single-Family'!F192+'Multi-Family'!H192+'Non-Residential - New Const'!F193</f>
        <v>4589000</v>
      </c>
      <c r="G192" s="45">
        <f>'Single-Family'!G192+'Multi-Family'!I192+'Non-Residential - New Const'!G193</f>
        <v>135</v>
      </c>
      <c r="H192" s="43">
        <f>'Single-Family'!H192+'Multi-Family'!K192+'Non-Residential - New Const'!H193</f>
        <v>47358473</v>
      </c>
      <c r="I192" s="45">
        <f>'Single-Family'!I192+'Multi-Family'!L192+'Non-Residential - New Const'!I193</f>
        <v>81</v>
      </c>
      <c r="J192" s="43">
        <f>'Single-Family'!J192+'Multi-Family'!N192+'Non-Residential - New Const'!J193</f>
        <v>30110761.439999998</v>
      </c>
      <c r="K192" s="45">
        <f>'Single-Family'!K192+'Multi-Family'!O192+'Non-Residential - New Const'!K193</f>
        <v>3</v>
      </c>
      <c r="L192" s="43">
        <f>'Single-Family'!L192+'Multi-Family'!Q192+'Non-Residential - New Const'!L193</f>
        <v>805300</v>
      </c>
      <c r="M192" s="45">
        <f>'Single-Family'!M192+'Multi-Family'!R192+'Non-Residential - New Const'!M193</f>
        <v>10</v>
      </c>
      <c r="N192" s="43">
        <f>'Single-Family'!N192+'Multi-Family'!T192+'Non-Residential - New Const'!N193</f>
        <v>2066684</v>
      </c>
      <c r="O192" s="45">
        <f>'Single-Family'!O192+'Multi-Family'!U192+'Non-Residential - New Const'!O193</f>
        <v>3</v>
      </c>
      <c r="P192" s="43">
        <f>'Single-Family'!P192+'Multi-Family'!W192+'Non-Residential - New Const'!P193</f>
        <v>2300000</v>
      </c>
      <c r="Q192" s="45">
        <f>'Single-Family'!Q192+'Multi-Family'!X192+'Non-Residential - New Const'!Q193</f>
        <v>2</v>
      </c>
      <c r="R192" s="43">
        <f>'Single-Family'!R192+'Multi-Family'!Z192+'Non-Residential - New Const'!R193</f>
        <v>300924.25</v>
      </c>
      <c r="S192" s="10">
        <f>'Single-Family'!S192+'Multi-Family'!AB192+'Non-Residential - New Const'!S193</f>
        <v>16</v>
      </c>
      <c r="T192" s="10">
        <f>'Single-Family'!T192+'Multi-Family'!AC192+'Non-Residential - New Const'!T193</f>
        <v>4596354</v>
      </c>
      <c r="U192" s="21">
        <f t="shared" si="67"/>
        <v>279</v>
      </c>
      <c r="V192" s="22">
        <f t="shared" si="68"/>
        <v>94910927.340000004</v>
      </c>
      <c r="W192" s="19">
        <f>U192-Total!U179</f>
        <v>0</v>
      </c>
      <c r="X192" s="13">
        <f>W192/Total!U179</f>
        <v>0</v>
      </c>
      <c r="Y192" s="12">
        <f>V192-Total!V179</f>
        <v>-36618228.449999988</v>
      </c>
      <c r="Z192" s="13">
        <f>Y192/Total!V179</f>
        <v>-0.27840388870483446</v>
      </c>
      <c r="AA192" s="12">
        <f t="shared" si="69"/>
        <v>-37439784.350000024</v>
      </c>
    </row>
    <row r="193" spans="1:40" x14ac:dyDescent="0.2">
      <c r="A193" s="26" t="s">
        <v>24</v>
      </c>
      <c r="B193" s="9">
        <v>2018</v>
      </c>
      <c r="C193" s="45">
        <f>'Single-Family'!C193+'Multi-Family'!C193+'Non-Residential - New Const'!C194</f>
        <v>12</v>
      </c>
      <c r="D193" s="43">
        <f>'Single-Family'!D193+'Multi-Family'!E193+'Non-Residential - New Const'!D194</f>
        <v>2125561</v>
      </c>
      <c r="E193" s="45">
        <f>'Single-Family'!E193+'Multi-Family'!F193+'Non-Residential - New Const'!E194</f>
        <v>11</v>
      </c>
      <c r="F193" s="43">
        <f>'Single-Family'!F193+'Multi-Family'!H193+'Non-Residential - New Const'!F194</f>
        <v>4281200</v>
      </c>
      <c r="G193" s="45">
        <f>'Single-Family'!G193+'Multi-Family'!I193+'Non-Residential - New Const'!G194</f>
        <v>147</v>
      </c>
      <c r="H193" s="43">
        <f>'Single-Family'!H193+'Multi-Family'!K193+'Non-Residential - New Const'!H194</f>
        <v>43118198</v>
      </c>
      <c r="I193" s="45">
        <f>'Single-Family'!I193+'Multi-Family'!L193+'Non-Residential - New Const'!I194</f>
        <v>87</v>
      </c>
      <c r="J193" s="43">
        <f>'Single-Family'!J193+'Multi-Family'!N193+'Non-Residential - New Const'!J194</f>
        <v>47592011.880000003</v>
      </c>
      <c r="K193" s="45">
        <f>'Single-Family'!K193+'Multi-Family'!O193+'Non-Residential - New Const'!K194</f>
        <v>3</v>
      </c>
      <c r="L193" s="43">
        <f>'Single-Family'!L193+'Multi-Family'!Q193+'Non-Residential - New Const'!L194</f>
        <v>880000</v>
      </c>
      <c r="M193" s="45">
        <f>'Single-Family'!M193+'Multi-Family'!R193+'Non-Residential - New Const'!M194</f>
        <v>5</v>
      </c>
      <c r="N193" s="43">
        <f>'Single-Family'!N193+'Multi-Family'!T193+'Non-Residential - New Const'!N194</f>
        <v>1200658</v>
      </c>
      <c r="O193" s="45">
        <f>'Single-Family'!O193+'Multi-Family'!U193+'Non-Residential - New Const'!O194</f>
        <v>4</v>
      </c>
      <c r="P193" s="43">
        <f>'Single-Family'!P193+'Multi-Family'!W193+'Non-Residential - New Const'!P194</f>
        <v>374000</v>
      </c>
      <c r="Q193" s="45">
        <f>'Single-Family'!Q193+'Multi-Family'!X193+'Non-Residential - New Const'!Q194</f>
        <v>1</v>
      </c>
      <c r="R193" s="43">
        <f>'Single-Family'!R193+'Multi-Family'!Z193+'Non-Residential - New Const'!R194</f>
        <v>160386</v>
      </c>
      <c r="S193" s="10">
        <f>'Single-Family'!S193+'Multi-Family'!AB193+'Non-Residential - New Const'!S194</f>
        <v>13</v>
      </c>
      <c r="T193" s="10">
        <f>'Single-Family'!T193+'Multi-Family'!AC193+'Non-Residential - New Const'!T194</f>
        <v>9257543</v>
      </c>
      <c r="U193" s="21">
        <f t="shared" si="67"/>
        <v>283</v>
      </c>
      <c r="V193" s="22">
        <f t="shared" si="68"/>
        <v>108989557.88</v>
      </c>
      <c r="W193" s="19">
        <f>U193-Total!U180</f>
        <v>37</v>
      </c>
      <c r="X193" s="13">
        <f>W193/Total!U180</f>
        <v>0.15040650406504066</v>
      </c>
      <c r="Y193" s="12">
        <f>V193-Total!V180</f>
        <v>15630097.789999992</v>
      </c>
      <c r="Z193" s="13">
        <f>Y193/Total!V180</f>
        <v>0.16741846809024313</v>
      </c>
      <c r="AA193" s="12">
        <f t="shared" si="69"/>
        <v>-21809686.560000032</v>
      </c>
    </row>
    <row r="194" spans="1:40" x14ac:dyDescent="0.2">
      <c r="A194" s="26" t="s">
        <v>25</v>
      </c>
      <c r="B194" s="9">
        <v>2018</v>
      </c>
      <c r="C194" s="45">
        <f>'Single-Family'!C194+'Multi-Family'!C194+'Non-Residential - New Const'!C195</f>
        <v>4</v>
      </c>
      <c r="D194" s="43">
        <f>'Single-Family'!D194+'Multi-Family'!E194+'Non-Residential - New Const'!D195</f>
        <v>2011911.35</v>
      </c>
      <c r="E194" s="45">
        <f>'Single-Family'!E194+'Multi-Family'!F194+'Non-Residential - New Const'!E195</f>
        <v>7</v>
      </c>
      <c r="F194" s="43">
        <f>'Single-Family'!F194+'Multi-Family'!H194+'Non-Residential - New Const'!F195</f>
        <v>1356000</v>
      </c>
      <c r="G194" s="45">
        <f>'Single-Family'!G194+'Multi-Family'!I194+'Non-Residential - New Const'!G195</f>
        <v>117</v>
      </c>
      <c r="H194" s="43">
        <f>'Single-Family'!H194+'Multi-Family'!K194+'Non-Residential - New Const'!H195</f>
        <v>40990830</v>
      </c>
      <c r="I194" s="45">
        <f>'Single-Family'!I194+'Multi-Family'!L194+'Non-Residential - New Const'!I195</f>
        <v>78</v>
      </c>
      <c r="J194" s="43">
        <f>'Single-Family'!J194+'Multi-Family'!N194+'Non-Residential - New Const'!J195</f>
        <v>106093501.31</v>
      </c>
      <c r="K194" s="45">
        <f>'Single-Family'!K194+'Multi-Family'!O194+'Non-Residential - New Const'!K195</f>
        <v>3</v>
      </c>
      <c r="L194" s="43">
        <f>'Single-Family'!L194+'Multi-Family'!Q194+'Non-Residential - New Const'!L195</f>
        <v>880000</v>
      </c>
      <c r="M194" s="45">
        <f>'Single-Family'!M194+'Multi-Family'!R194+'Non-Residential - New Const'!M195</f>
        <v>11</v>
      </c>
      <c r="N194" s="43">
        <f>'Single-Family'!N194+'Multi-Family'!T194+'Non-Residential - New Const'!N195</f>
        <v>3083513</v>
      </c>
      <c r="O194" s="45">
        <f>'Single-Family'!O194+'Multi-Family'!U194+'Non-Residential - New Const'!O195</f>
        <v>3</v>
      </c>
      <c r="P194" s="43">
        <f>'Single-Family'!P194+'Multi-Family'!W194+'Non-Residential - New Const'!P195</f>
        <v>881000</v>
      </c>
      <c r="Q194" s="45">
        <f>'Single-Family'!Q194+'Multi-Family'!X194+'Non-Residential - New Const'!Q195</f>
        <v>8</v>
      </c>
      <c r="R194" s="43">
        <f>'Single-Family'!R194+'Multi-Family'!Z194+'Non-Residential - New Const'!R195</f>
        <v>1471906.75</v>
      </c>
      <c r="S194" s="10">
        <f>'Single-Family'!S194+'Multi-Family'!AB194+'Non-Residential - New Const'!S195</f>
        <v>8</v>
      </c>
      <c r="T194" s="10">
        <f>'Single-Family'!T194+'Multi-Family'!AC194+'Non-Residential - New Const'!T195</f>
        <v>2153067</v>
      </c>
      <c r="U194" s="21">
        <f t="shared" si="67"/>
        <v>239</v>
      </c>
      <c r="V194" s="22">
        <f t="shared" si="68"/>
        <v>158921729.41</v>
      </c>
      <c r="W194" s="19">
        <f>U194-Total!U181</f>
        <v>-126</v>
      </c>
      <c r="X194" s="13">
        <f>W194/Total!U181</f>
        <v>-0.34520547945205482</v>
      </c>
      <c r="Y194" s="12">
        <f>V194-Total!V181</f>
        <v>61211077.179999992</v>
      </c>
      <c r="Z194" s="13">
        <f>Y194/Total!V181</f>
        <v>0.62645244692375945</v>
      </c>
      <c r="AA194" s="12">
        <f t="shared" si="69"/>
        <v>39401390.61999996</v>
      </c>
    </row>
    <row r="195" spans="1:40" x14ac:dyDescent="0.2">
      <c r="A195" s="26" t="s">
        <v>26</v>
      </c>
      <c r="B195" s="9">
        <v>2018</v>
      </c>
      <c r="C195" s="45">
        <f>'Single-Family'!C195+'Multi-Family'!C195+'Non-Residential - New Const'!C196</f>
        <v>5</v>
      </c>
      <c r="D195" s="43">
        <f>'Single-Family'!D195+'Multi-Family'!E195+'Non-Residential - New Const'!D196</f>
        <v>1543515.45</v>
      </c>
      <c r="E195" s="45">
        <f>'Single-Family'!E195+'Multi-Family'!F195+'Non-Residential - New Const'!E196</f>
        <v>5</v>
      </c>
      <c r="F195" s="43">
        <f>'Single-Family'!F195+'Multi-Family'!H195+'Non-Residential - New Const'!F196</f>
        <v>981000</v>
      </c>
      <c r="G195" s="45">
        <f>'Single-Family'!G195+'Multi-Family'!I195+'Non-Residential - New Const'!G196</f>
        <v>152</v>
      </c>
      <c r="H195" s="43">
        <f>'Single-Family'!H195+'Multi-Family'!K195+'Non-Residential - New Const'!H196</f>
        <v>36936342</v>
      </c>
      <c r="I195" s="45">
        <f>'Single-Family'!I195+'Multi-Family'!L195+'Non-Residential - New Const'!I196</f>
        <v>88</v>
      </c>
      <c r="J195" s="43">
        <f>'Single-Family'!J195+'Multi-Family'!N195+'Non-Residential - New Const'!J196</f>
        <v>27041936.5</v>
      </c>
      <c r="K195" s="45">
        <f>'Single-Family'!K195+'Multi-Family'!O195+'Non-Residential - New Const'!K196</f>
        <v>3</v>
      </c>
      <c r="L195" s="43">
        <f>'Single-Family'!L195+'Multi-Family'!Q195+'Non-Residential - New Const'!L196</f>
        <v>2596692</v>
      </c>
      <c r="M195" s="45">
        <f>'Single-Family'!M195+'Multi-Family'!R195+'Non-Residential - New Const'!M196</f>
        <v>8</v>
      </c>
      <c r="N195" s="43">
        <f>'Single-Family'!N195+'Multi-Family'!T195+'Non-Residential - New Const'!N196</f>
        <v>2546605</v>
      </c>
      <c r="O195" s="45">
        <f>'Single-Family'!O195+'Multi-Family'!U195+'Non-Residential - New Const'!O196</f>
        <v>1</v>
      </c>
      <c r="P195" s="43">
        <f>'Single-Family'!P195+'Multi-Family'!W195+'Non-Residential - New Const'!P196</f>
        <v>312000</v>
      </c>
      <c r="Q195" s="45">
        <f>'Single-Family'!Q195+'Multi-Family'!X195+'Non-Residential - New Const'!Q196</f>
        <v>7</v>
      </c>
      <c r="R195" s="43">
        <f>'Single-Family'!R195+'Multi-Family'!Z195+'Non-Residential - New Const'!R196</f>
        <v>1068329.25</v>
      </c>
      <c r="S195" s="10">
        <f>'Single-Family'!S195+'Multi-Family'!AB195+'Non-Residential - New Const'!S196</f>
        <v>10</v>
      </c>
      <c r="T195" s="10">
        <f>'Single-Family'!T195+'Multi-Family'!AC195+'Non-Residential - New Const'!T196</f>
        <v>11245238</v>
      </c>
      <c r="U195" s="21">
        <f t="shared" si="67"/>
        <v>279</v>
      </c>
      <c r="V195" s="22">
        <f t="shared" si="68"/>
        <v>84271658.200000003</v>
      </c>
      <c r="W195" s="19">
        <f>U195-Total!U182</f>
        <v>24</v>
      </c>
      <c r="X195" s="13">
        <f>W195/Total!U182</f>
        <v>9.4117647058823528E-2</v>
      </c>
      <c r="Y195" s="12">
        <f>V195-Total!V182</f>
        <v>-122584954.00000001</v>
      </c>
      <c r="Z195" s="13">
        <f>Y195/Total!V182</f>
        <v>-0.59260834206004653</v>
      </c>
      <c r="AA195" s="12">
        <f t="shared" si="69"/>
        <v>-83183563.380000055</v>
      </c>
    </row>
    <row r="196" spans="1:40" x14ac:dyDescent="0.2">
      <c r="A196" s="26" t="s">
        <v>27</v>
      </c>
      <c r="B196" s="9">
        <v>2018</v>
      </c>
      <c r="C196" s="45">
        <f>'Single-Family'!C196+'Multi-Family'!C196+'Non-Residential - New Const'!C197</f>
        <v>9</v>
      </c>
      <c r="D196" s="43">
        <f>'Single-Family'!D196+'Multi-Family'!E196+'Non-Residential - New Const'!D197</f>
        <v>1565626.9</v>
      </c>
      <c r="E196" s="45">
        <f>'Single-Family'!E196+'Multi-Family'!F196+'Non-Residential - New Const'!E197</f>
        <v>4</v>
      </c>
      <c r="F196" s="43">
        <f>'Single-Family'!F196+'Multi-Family'!H196+'Non-Residential - New Const'!F197</f>
        <v>1088535</v>
      </c>
      <c r="G196" s="45">
        <f>'Single-Family'!G196+'Multi-Family'!I196+'Non-Residential - New Const'!G197</f>
        <v>108</v>
      </c>
      <c r="H196" s="43">
        <f>'Single-Family'!H196+'Multi-Family'!K196+'Non-Residential - New Const'!H197</f>
        <v>42703912</v>
      </c>
      <c r="I196" s="45">
        <f>'Single-Family'!I196+'Multi-Family'!L196+'Non-Residential - New Const'!I197</f>
        <v>83</v>
      </c>
      <c r="J196" s="43">
        <f>'Single-Family'!J196+'Multi-Family'!N196+'Non-Residential - New Const'!J197</f>
        <v>33450198.16</v>
      </c>
      <c r="K196" s="45">
        <f>'Single-Family'!K196+'Multi-Family'!O196+'Non-Residential - New Const'!K197</f>
        <v>2</v>
      </c>
      <c r="L196" s="43">
        <f>'Single-Family'!L196+'Multi-Family'!Q196+'Non-Residential - New Const'!L197</f>
        <v>510000</v>
      </c>
      <c r="M196" s="45">
        <f>'Single-Family'!M196+'Multi-Family'!R196+'Non-Residential - New Const'!M197</f>
        <v>9</v>
      </c>
      <c r="N196" s="43">
        <f>'Single-Family'!N196+'Multi-Family'!T196+'Non-Residential - New Const'!N197</f>
        <v>1731946</v>
      </c>
      <c r="O196" s="45">
        <f>'Single-Family'!O196+'Multi-Family'!U196+'Non-Residential - New Const'!O197</f>
        <v>2</v>
      </c>
      <c r="P196" s="43">
        <f>'Single-Family'!P196+'Multi-Family'!W196+'Non-Residential - New Const'!P197</f>
        <v>500000</v>
      </c>
      <c r="Q196" s="45">
        <f>'Single-Family'!Q196+'Multi-Family'!X196+'Non-Residential - New Const'!Q197</f>
        <v>0</v>
      </c>
      <c r="R196" s="43">
        <f>'Single-Family'!R196+'Multi-Family'!Z196+'Non-Residential - New Const'!R197</f>
        <v>0</v>
      </c>
      <c r="S196" s="10">
        <f>'Single-Family'!S196+'Multi-Family'!AB196+'Non-Residential - New Const'!S197</f>
        <v>12</v>
      </c>
      <c r="T196" s="10">
        <f>'Single-Family'!T196+'Multi-Family'!AC196+'Non-Residential - New Const'!T197</f>
        <v>45965150</v>
      </c>
      <c r="U196" s="21">
        <f t="shared" si="67"/>
        <v>229</v>
      </c>
      <c r="V196" s="22">
        <f t="shared" si="68"/>
        <v>127515368.06</v>
      </c>
      <c r="W196" s="19">
        <f>U196-Total!U183</f>
        <v>-94</v>
      </c>
      <c r="X196" s="13">
        <f>W196/Total!U183</f>
        <v>-0.29102167182662536</v>
      </c>
      <c r="Y196" s="12">
        <f>V196-Total!V183</f>
        <v>-77765156.599999994</v>
      </c>
      <c r="Z196" s="13">
        <f>Y196/Total!V183</f>
        <v>-0.37882383985913959</v>
      </c>
      <c r="AA196" s="12">
        <f t="shared" si="69"/>
        <v>-160948719.98000005</v>
      </c>
    </row>
    <row r="197" spans="1:40" x14ac:dyDescent="0.2">
      <c r="A197" s="26" t="s">
        <v>28</v>
      </c>
      <c r="B197" s="9">
        <v>2018</v>
      </c>
      <c r="C197" s="45">
        <f>'Single-Family'!C197+'Multi-Family'!C197+'Non-Residential - New Const'!C198</f>
        <v>2</v>
      </c>
      <c r="D197" s="43">
        <f>'Single-Family'!D197+'Multi-Family'!E197+'Non-Residential - New Const'!D198</f>
        <v>413566</v>
      </c>
      <c r="E197" s="45">
        <f>'Single-Family'!E197+'Multi-Family'!F197+'Non-Residential - New Const'!E198</f>
        <v>0</v>
      </c>
      <c r="F197" s="43">
        <f>'Single-Family'!F197+'Multi-Family'!H197+'Non-Residential - New Const'!F198</f>
        <v>0</v>
      </c>
      <c r="G197" s="45">
        <f>'Single-Family'!G197+'Multi-Family'!I197+'Non-Residential - New Const'!G198</f>
        <v>49</v>
      </c>
      <c r="H197" s="43">
        <f>'Single-Family'!H197+'Multi-Family'!K197+'Non-Residential - New Const'!H198</f>
        <v>40074706</v>
      </c>
      <c r="I197" s="45">
        <f>'Single-Family'!I197+'Multi-Family'!L197+'Non-Residential - New Const'!I198</f>
        <v>53</v>
      </c>
      <c r="J197" s="43">
        <f>'Single-Family'!J197+'Multi-Family'!N197+'Non-Residential - New Const'!J198</f>
        <v>734934988.24000001</v>
      </c>
      <c r="K197" s="45">
        <f>'Single-Family'!K197+'Multi-Family'!O197+'Non-Residential - New Const'!K198</f>
        <v>0</v>
      </c>
      <c r="L197" s="43">
        <f>'Single-Family'!L197+'Multi-Family'!Q197+'Non-Residential - New Const'!L198</f>
        <v>0</v>
      </c>
      <c r="M197" s="45">
        <f>'Single-Family'!M197+'Multi-Family'!R197+'Non-Residential - New Const'!M198</f>
        <v>7</v>
      </c>
      <c r="N197" s="43">
        <f>'Single-Family'!N197+'Multi-Family'!T197+'Non-Residential - New Const'!N198</f>
        <v>2027125</v>
      </c>
      <c r="O197" s="45">
        <f>'Single-Family'!O197+'Multi-Family'!U197+'Non-Residential - New Const'!O198</f>
        <v>0</v>
      </c>
      <c r="P197" s="43">
        <f>'Single-Family'!P197+'Multi-Family'!W197+'Non-Residential - New Const'!P198</f>
        <v>0</v>
      </c>
      <c r="Q197" s="45">
        <f>'Single-Family'!Q197+'Multi-Family'!X197+'Non-Residential - New Const'!Q198</f>
        <v>1</v>
      </c>
      <c r="R197" s="43">
        <f>'Single-Family'!R197+'Multi-Family'!Z197+'Non-Residential - New Const'!R198</f>
        <v>307044</v>
      </c>
      <c r="S197" s="10">
        <f>'Single-Family'!S197+'Multi-Family'!AB197+'Non-Residential - New Const'!S198</f>
        <v>4</v>
      </c>
      <c r="T197" s="10">
        <f>'Single-Family'!T197+'Multi-Family'!AC197+'Non-Residential - New Const'!T198</f>
        <v>92266819</v>
      </c>
      <c r="U197" s="21">
        <f t="shared" si="67"/>
        <v>116</v>
      </c>
      <c r="V197" s="22">
        <f t="shared" si="68"/>
        <v>870024248.24000001</v>
      </c>
      <c r="W197" s="19">
        <f>U197-Total!U184</f>
        <v>-114</v>
      </c>
      <c r="X197" s="13">
        <f>W197/Total!U184</f>
        <v>-0.4956521739130435</v>
      </c>
      <c r="Y197" s="12">
        <f>V197-Total!V184</f>
        <v>658631219.58000004</v>
      </c>
      <c r="Z197" s="13">
        <f>Y197/Total!V184</f>
        <v>3.1156714284997937</v>
      </c>
      <c r="AA197" s="12">
        <f>AA196+Y197</f>
        <v>497682499.60000002</v>
      </c>
    </row>
    <row r="198" spans="1:40" s="26" customFormat="1" ht="13.5" thickBot="1" x14ac:dyDescent="0.25">
      <c r="A198" s="27" t="s">
        <v>29</v>
      </c>
      <c r="B198" s="15">
        <v>2018</v>
      </c>
      <c r="C198" s="46">
        <f>'Single-Family'!C198+'Multi-Family'!C198+'Non-Residential - New Const'!C199</f>
        <v>100</v>
      </c>
      <c r="D198" s="44">
        <f>'Single-Family'!D198+'Multi-Family'!E198+'Non-Residential - New Const'!D199</f>
        <v>19518907.359999999</v>
      </c>
      <c r="E198" s="46">
        <f>'Single-Family'!E198+'Multi-Family'!F198+'Non-Residential - New Const'!E199</f>
        <v>93</v>
      </c>
      <c r="F198" s="44">
        <f>'Single-Family'!F198+'Multi-Family'!H198+'Non-Residential - New Const'!F199</f>
        <v>31459183</v>
      </c>
      <c r="G198" s="46">
        <f>'Single-Family'!G198+'Multi-Family'!I198+'Non-Residential - New Const'!G199</f>
        <v>1562</v>
      </c>
      <c r="H198" s="44">
        <f>'Single-Family'!H198+'Multi-Family'!K198+'Non-Residential - New Const'!H199</f>
        <v>517943458</v>
      </c>
      <c r="I198" s="46">
        <f>'Single-Family'!I198+'Multi-Family'!L198+'Non-Residential - New Const'!I199</f>
        <v>1040</v>
      </c>
      <c r="J198" s="44">
        <f>'Single-Family'!J198+'Multi-Family'!N198+'Non-Residential - New Const'!J199</f>
        <v>1446704630.6900001</v>
      </c>
      <c r="K198" s="46">
        <f>'Single-Family'!K198+'Multi-Family'!O198+'Non-Residential - New Const'!K199</f>
        <v>23</v>
      </c>
      <c r="L198" s="44">
        <f>'Single-Family'!L198+'Multi-Family'!Q198+'Non-Residential - New Const'!L199</f>
        <v>16091992</v>
      </c>
      <c r="M198" s="46">
        <f>'Single-Family'!M198+'Multi-Family'!R198+'Non-Residential - New Const'!M199</f>
        <v>103</v>
      </c>
      <c r="N198" s="44">
        <f>'Single-Family'!N198+'Multi-Family'!T198+'Non-Residential - New Const'!N199</f>
        <v>29503290</v>
      </c>
      <c r="O198" s="46">
        <f>'Single-Family'!O198+'Multi-Family'!U198+'Non-Residential - New Const'!O199</f>
        <v>23</v>
      </c>
      <c r="P198" s="44">
        <f>'Single-Family'!P198+'Multi-Family'!W198+'Non-Residential - New Const'!P199</f>
        <v>6807000</v>
      </c>
      <c r="Q198" s="46">
        <f>'Single-Family'!Q198+'Multi-Family'!X198+'Non-Residential - New Const'!Q199</f>
        <v>37</v>
      </c>
      <c r="R198" s="44">
        <f>'Single-Family'!R198+'Multi-Family'!Z198+'Non-Residential - New Const'!R199</f>
        <v>6292965.25</v>
      </c>
      <c r="S198" s="16">
        <f>'Single-Family'!S198+'Multi-Family'!AB198+'Non-Residential - New Const'!S199</f>
        <v>120</v>
      </c>
      <c r="T198" s="16">
        <f>'Single-Family'!T198+'Multi-Family'!AC198+'Non-Residential - New Const'!T199</f>
        <v>199971996</v>
      </c>
      <c r="U198" s="23">
        <f t="shared" si="67"/>
        <v>3101</v>
      </c>
      <c r="V198" s="24">
        <f t="shared" si="68"/>
        <v>2274293422.3000002</v>
      </c>
      <c r="W198" s="20">
        <f>U198-Total!U185</f>
        <v>-299</v>
      </c>
      <c r="X198" s="18">
        <f>W198/Total!U185</f>
        <v>-8.7941176470588231E-2</v>
      </c>
      <c r="Y198" s="17">
        <f>V198-Total!V185</f>
        <v>497682499.60000038</v>
      </c>
      <c r="Z198" s="18">
        <f>Y198/Total!V185</f>
        <v>0.28013027120403422</v>
      </c>
      <c r="AA198" s="17">
        <f>Y198</f>
        <v>497682499.60000038</v>
      </c>
    </row>
    <row r="199" spans="1:40" x14ac:dyDescent="0.2">
      <c r="A199" s="26" t="s">
        <v>17</v>
      </c>
      <c r="B199" s="9">
        <v>2019</v>
      </c>
      <c r="C199" s="45">
        <f>'Single-Family'!C199+'Multi-Family'!C199+'Non-Residential - New Const'!C200</f>
        <v>2</v>
      </c>
      <c r="D199" s="43">
        <f>'Single-Family'!D199+'Multi-Family'!E199+'Non-Residential - New Const'!D200</f>
        <v>286883.94</v>
      </c>
      <c r="E199" s="45">
        <f>'Single-Family'!E199+'Multi-Family'!F199+'Non-Residential - New Const'!E200</f>
        <v>0</v>
      </c>
      <c r="F199" s="43">
        <f>'Single-Family'!F199+'Multi-Family'!H199+'Non-Residential - New Const'!F200</f>
        <v>0</v>
      </c>
      <c r="G199" s="45">
        <f>'Single-Family'!G199+'Multi-Family'!I199+'Non-Residential - New Const'!G200</f>
        <v>104</v>
      </c>
      <c r="H199" s="45">
        <f>'Single-Family'!H199+'Multi-Family'!K199+'Non-Residential - New Const'!H200</f>
        <v>36029499</v>
      </c>
      <c r="I199" s="45">
        <f>'Single-Family'!I199+'Multi-Family'!L199+'Non-Residential - New Const'!I200</f>
        <v>67</v>
      </c>
      <c r="J199" s="43">
        <f>'Single-Family'!J199+'Multi-Family'!N199+'Non-Residential - New Const'!J200</f>
        <v>30060456.900000002</v>
      </c>
      <c r="K199" s="45">
        <f>'Single-Family'!K199+'Multi-Family'!O199+'Non-Residential - New Const'!K200</f>
        <v>1</v>
      </c>
      <c r="L199" s="43">
        <f>'Single-Family'!L199+'Multi-Family'!Q199+'Non-Residential - New Const'!L200</f>
        <v>1350000</v>
      </c>
      <c r="M199" s="45">
        <f>'Single-Family'!M199+'Multi-Family'!R199+'Non-Residential - New Const'!M200</f>
        <v>4</v>
      </c>
      <c r="N199" s="43">
        <f>'Single-Family'!N199+'Multi-Family'!T199+'Non-Residential - New Const'!N200</f>
        <v>1021033</v>
      </c>
      <c r="O199" s="45">
        <f>'Single-Family'!O199+'Multi-Family'!U199+'Non-Residential - New Const'!O200</f>
        <v>0</v>
      </c>
      <c r="P199" s="43">
        <f>'Single-Family'!P199+'Multi-Family'!W199+'Non-Residential - New Const'!P200</f>
        <v>0</v>
      </c>
      <c r="Q199" s="45">
        <f>'Single-Family'!Q199+'Multi-Family'!X199+'Non-Residential - New Const'!Q200</f>
        <v>0</v>
      </c>
      <c r="R199" s="43">
        <f>'Single-Family'!R199+'Multi-Family'!Z199+'Non-Residential - New Const'!R200</f>
        <v>0</v>
      </c>
      <c r="S199" s="10">
        <f>'Single-Family'!S199+'Multi-Family'!AA199+'Non-Residential - New Const'!S200</f>
        <v>5</v>
      </c>
      <c r="T199" s="10">
        <f>'Single-Family'!T199+'Multi-Family'!AC199+'Non-Residential - New Const'!T200</f>
        <v>21805547</v>
      </c>
      <c r="U199" s="21">
        <f>E199+S199+Q199+O199+M199+K199+I199+G199+C199</f>
        <v>183</v>
      </c>
      <c r="V199" s="22">
        <f>F199+T199+R199+P199+N199+L199+J199+H199+D199</f>
        <v>90553419.840000004</v>
      </c>
      <c r="W199" s="19">
        <f>U199-Total!U186</f>
        <v>-13</v>
      </c>
      <c r="X199" s="13">
        <f>W199/Total!U186</f>
        <v>-6.6326530612244902E-2</v>
      </c>
      <c r="Y199" s="12">
        <f>V199-Total!V186</f>
        <v>21008294.560000002</v>
      </c>
      <c r="Z199" s="13">
        <f>Y199/Total!V186</f>
        <v>0.30208148271237112</v>
      </c>
      <c r="AA199" s="12">
        <f>Y199</f>
        <v>21008294.560000002</v>
      </c>
      <c r="AC199" s="26">
        <f t="array" ref="AC199:AN200">TRANSPOSE(U199:V210)</f>
        <v>183</v>
      </c>
      <c r="AD199" s="26">
        <v>157</v>
      </c>
      <c r="AE199" s="26">
        <v>185</v>
      </c>
      <c r="AF199" s="26">
        <v>274</v>
      </c>
      <c r="AG199" s="26">
        <v>256</v>
      </c>
      <c r="AH199" s="26">
        <v>260</v>
      </c>
      <c r="AI199" s="26">
        <v>258</v>
      </c>
      <c r="AJ199" s="26">
        <v>275</v>
      </c>
      <c r="AK199" s="26">
        <v>316</v>
      </c>
      <c r="AL199" s="26">
        <v>299</v>
      </c>
      <c r="AM199" s="26">
        <v>198</v>
      </c>
      <c r="AN199" s="26">
        <v>205</v>
      </c>
    </row>
    <row r="200" spans="1:40" s="9" customFormat="1" x14ac:dyDescent="0.2">
      <c r="A200" s="26" t="s">
        <v>18</v>
      </c>
      <c r="B200" s="9">
        <v>2019</v>
      </c>
      <c r="C200" s="45">
        <f>'Single-Family'!C200+'Multi-Family'!C200+'Non-Residential - New Const'!C201</f>
        <v>5</v>
      </c>
      <c r="D200" s="43">
        <f>'Single-Family'!D200+'Multi-Family'!E200+'Non-Residential - New Const'!D201</f>
        <v>782323</v>
      </c>
      <c r="E200" s="45">
        <f>'Single-Family'!E200+'Multi-Family'!F200+'Non-Residential - New Const'!E201</f>
        <v>0</v>
      </c>
      <c r="F200" s="43">
        <f>'Single-Family'!F200+'Multi-Family'!H200+'Non-Residential - New Const'!F201</f>
        <v>0</v>
      </c>
      <c r="G200" s="45">
        <f>'Single-Family'!G200+'Multi-Family'!I200+'Non-Residential - New Const'!G201</f>
        <v>71</v>
      </c>
      <c r="H200" s="45">
        <f>'Single-Family'!H200+'Multi-Family'!K200+'Non-Residential - New Const'!H201</f>
        <v>18030735</v>
      </c>
      <c r="I200" s="45">
        <f>'Single-Family'!I200+'Multi-Family'!L200+'Non-Residential - New Const'!I201</f>
        <v>69</v>
      </c>
      <c r="J200" s="43">
        <f>'Single-Family'!J200+'Multi-Family'!N200+'Non-Residential - New Const'!J201</f>
        <v>27116183.460000001</v>
      </c>
      <c r="K200" s="45">
        <f>'Single-Family'!K200+'Multi-Family'!O200+'Non-Residential - New Const'!K201</f>
        <v>1</v>
      </c>
      <c r="L200" s="43">
        <f>'Single-Family'!L200+'Multi-Family'!Q200+'Non-Residential - New Const'!L201</f>
        <v>175000</v>
      </c>
      <c r="M200" s="45">
        <f>'Single-Family'!M200+'Multi-Family'!R200+'Non-Residential - New Const'!M201</f>
        <v>4</v>
      </c>
      <c r="N200" s="43">
        <f>'Single-Family'!N200+'Multi-Family'!T200+'Non-Residential - New Const'!N201</f>
        <v>1327404</v>
      </c>
      <c r="O200" s="45">
        <f>'Single-Family'!O200+'Multi-Family'!U200+'Non-Residential - New Const'!O201</f>
        <v>0</v>
      </c>
      <c r="P200" s="43">
        <f>'Single-Family'!P200+'Multi-Family'!W200+'Non-Residential - New Const'!P201</f>
        <v>0</v>
      </c>
      <c r="Q200" s="45">
        <f>'Single-Family'!Q200+'Multi-Family'!X200+'Non-Residential - New Const'!Q201</f>
        <v>0</v>
      </c>
      <c r="R200" s="43">
        <f>'Single-Family'!R200+'Multi-Family'!Z200+'Non-Residential - New Const'!R201</f>
        <v>0</v>
      </c>
      <c r="S200" s="10">
        <f>'Single-Family'!S200+'Multi-Family'!AA200+'Non-Residential - New Const'!S201</f>
        <v>7</v>
      </c>
      <c r="T200" s="10">
        <f>'Single-Family'!T200+'Multi-Family'!AC200+'Non-Residential - New Const'!T201</f>
        <v>30840403</v>
      </c>
      <c r="U200" s="21">
        <f t="shared" ref="U200:U211" si="81">E200+S200+Q200+O200+M200+K200+I200+G200+C200</f>
        <v>157</v>
      </c>
      <c r="V200" s="22">
        <f t="shared" ref="V200:V211" si="82">F200+T200+R200+P200+N200+L200+J200+H200+D200</f>
        <v>78272048.460000008</v>
      </c>
      <c r="W200" s="19">
        <f>U200-Total!U187</f>
        <v>-52</v>
      </c>
      <c r="X200" s="13">
        <f>W200/Total!U187</f>
        <v>-0.24880382775119617</v>
      </c>
      <c r="Y200" s="12">
        <f>V200-Total!V187</f>
        <v>6194602.2100000083</v>
      </c>
      <c r="Z200" s="13">
        <f>Y200/Total!V187</f>
        <v>8.5943697124258311E-2</v>
      </c>
      <c r="AA200" s="12">
        <f>AA199+Y200</f>
        <v>27202896.770000011</v>
      </c>
      <c r="AC200" s="136">
        <v>90553419.840000004</v>
      </c>
      <c r="AD200" s="136">
        <v>78272048.460000008</v>
      </c>
      <c r="AE200" s="136">
        <v>73653595.420000002</v>
      </c>
      <c r="AF200" s="136">
        <v>104212303.69</v>
      </c>
      <c r="AG200" s="136">
        <v>122776426.89</v>
      </c>
      <c r="AH200" s="136">
        <v>97507016.180000007</v>
      </c>
      <c r="AI200" s="136">
        <v>100156059.97</v>
      </c>
      <c r="AJ200" s="136">
        <v>127914727.31</v>
      </c>
      <c r="AK200" s="136">
        <v>728914032.1400001</v>
      </c>
      <c r="AL200" s="136">
        <v>423428071.33999997</v>
      </c>
      <c r="AM200" s="136">
        <v>80314801.560000002</v>
      </c>
      <c r="AN200" s="136">
        <v>68062326.890000001</v>
      </c>
    </row>
    <row r="201" spans="1:40" x14ac:dyDescent="0.2">
      <c r="A201" s="26" t="s">
        <v>19</v>
      </c>
      <c r="B201" s="9">
        <v>2019</v>
      </c>
      <c r="C201" s="45">
        <f>'Single-Family'!C201+'Multi-Family'!C201+'Non-Residential - New Const'!C202</f>
        <v>7</v>
      </c>
      <c r="D201" s="43">
        <f>'Single-Family'!D201+'Multi-Family'!E201+'Non-Residential - New Const'!D202</f>
        <v>1558093.2</v>
      </c>
      <c r="E201" s="45">
        <f>'Single-Family'!E201+'Multi-Family'!F201+'Non-Residential - New Const'!E202</f>
        <v>0</v>
      </c>
      <c r="F201" s="43">
        <f>'Single-Family'!F201+'Multi-Family'!H201+'Non-Residential - New Const'!F202</f>
        <v>0</v>
      </c>
      <c r="G201" s="45">
        <f>'Single-Family'!G201+'Multi-Family'!I201+'Non-Residential - New Const'!G202</f>
        <v>110</v>
      </c>
      <c r="H201" s="45">
        <f>'Single-Family'!H201+'Multi-Family'!K201+'Non-Residential - New Const'!H202</f>
        <v>23390315</v>
      </c>
      <c r="I201" s="45">
        <f>'Single-Family'!I201+'Multi-Family'!L201+'Non-Residential - New Const'!I202</f>
        <v>54</v>
      </c>
      <c r="J201" s="43">
        <f>'Single-Family'!J201+'Multi-Family'!N201+'Non-Residential - New Const'!J202</f>
        <v>20748996.219999999</v>
      </c>
      <c r="K201" s="45">
        <f>'Single-Family'!K201+'Multi-Family'!O201+'Non-Residential - New Const'!K202</f>
        <v>1</v>
      </c>
      <c r="L201" s="43">
        <f>'Single-Family'!L201+'Multi-Family'!Q201+'Non-Residential - New Const'!L202</f>
        <v>498000</v>
      </c>
      <c r="M201" s="45">
        <f>'Single-Family'!M201+'Multi-Family'!R201+'Non-Residential - New Const'!M202</f>
        <v>2</v>
      </c>
      <c r="N201" s="43">
        <f>'Single-Family'!N201+'Multi-Family'!T201+'Non-Residential - New Const'!N202</f>
        <v>502254</v>
      </c>
      <c r="O201" s="45">
        <f>'Single-Family'!O201+'Multi-Family'!U201+'Non-Residential - New Const'!O202</f>
        <v>0</v>
      </c>
      <c r="P201" s="43">
        <f>'Single-Family'!P201+'Multi-Family'!W201+'Non-Residential - New Const'!P202</f>
        <v>0</v>
      </c>
      <c r="Q201" s="45">
        <f>'Single-Family'!Q201+'Multi-Family'!X201+'Non-Residential - New Const'!Q202</f>
        <v>5</v>
      </c>
      <c r="R201" s="43">
        <f>'Single-Family'!R201+'Multi-Family'!Z201+'Non-Residential - New Const'!R202</f>
        <v>841184</v>
      </c>
      <c r="S201" s="10">
        <f>'Single-Family'!S201+'Multi-Family'!AA201+'Non-Residential - New Const'!S202</f>
        <v>6</v>
      </c>
      <c r="T201" s="10">
        <f>'Single-Family'!T201+'Multi-Family'!AC201+'Non-Residential - New Const'!T202</f>
        <v>26114753</v>
      </c>
      <c r="U201" s="21">
        <f t="shared" si="81"/>
        <v>185</v>
      </c>
      <c r="V201" s="22">
        <f t="shared" si="82"/>
        <v>73653595.420000002</v>
      </c>
      <c r="W201" s="19">
        <f>U201-Total!U188</f>
        <v>-127</v>
      </c>
      <c r="X201" s="13">
        <f>W201/Total!U188</f>
        <v>-0.40705128205128205</v>
      </c>
      <c r="Y201" s="12">
        <f>V201-Total!V188</f>
        <v>-24639950.329999998</v>
      </c>
      <c r="Z201" s="13">
        <f>Y201/Total!V188</f>
        <v>-0.25067719494695306</v>
      </c>
      <c r="AA201" s="12">
        <f t="shared" ref="AA201:AA209" si="83">AA200+Y201</f>
        <v>2562946.4400000125</v>
      </c>
      <c r="AC201" s="134">
        <f>AC200/$AC$137</f>
        <v>90.553419840000004</v>
      </c>
      <c r="AD201" s="134">
        <f t="shared" ref="AD201:AN201" si="84">AD200/$AC$137</f>
        <v>78.272048460000008</v>
      </c>
      <c r="AE201" s="134">
        <f t="shared" si="84"/>
        <v>73.653595420000002</v>
      </c>
      <c r="AF201" s="134">
        <f t="shared" si="84"/>
        <v>104.21230369</v>
      </c>
      <c r="AG201" s="134">
        <f t="shared" si="84"/>
        <v>122.77642689</v>
      </c>
      <c r="AH201" s="134">
        <f t="shared" si="84"/>
        <v>97.507016180000008</v>
      </c>
      <c r="AI201" s="134">
        <f t="shared" si="84"/>
        <v>100.15605997</v>
      </c>
      <c r="AJ201" s="134">
        <f t="shared" si="84"/>
        <v>127.91472731</v>
      </c>
      <c r="AK201" s="134">
        <f t="shared" si="84"/>
        <v>728.91403214000013</v>
      </c>
      <c r="AL201" s="134">
        <f t="shared" si="84"/>
        <v>423.42807133999997</v>
      </c>
      <c r="AM201" s="134">
        <f t="shared" si="84"/>
        <v>80.314801560000006</v>
      </c>
      <c r="AN201" s="134">
        <f t="shared" si="84"/>
        <v>68.062326889999994</v>
      </c>
    </row>
    <row r="202" spans="1:40" x14ac:dyDescent="0.2">
      <c r="A202" s="26" t="s">
        <v>20</v>
      </c>
      <c r="B202" s="9">
        <v>2019</v>
      </c>
      <c r="C202" s="45">
        <f>'Single-Family'!C202+'Multi-Family'!C202+'Non-Residential - New Const'!C203</f>
        <v>10</v>
      </c>
      <c r="D202" s="43">
        <f>'Single-Family'!D202+'Multi-Family'!E202+'Non-Residential - New Const'!D203</f>
        <v>2705788</v>
      </c>
      <c r="E202" s="45">
        <f>'Single-Family'!E202+'Multi-Family'!F202+'Non-Residential - New Const'!E203</f>
        <v>4</v>
      </c>
      <c r="F202" s="43">
        <f>'Single-Family'!F202+'Multi-Family'!H202+'Non-Residential - New Const'!F203</f>
        <v>547331</v>
      </c>
      <c r="G202" s="45">
        <f>'Single-Family'!G202+'Multi-Family'!I202+'Non-Residential - New Const'!G203</f>
        <v>133</v>
      </c>
      <c r="H202" s="45">
        <f>'Single-Family'!H202+'Multi-Family'!K202+'Non-Residential - New Const'!H203</f>
        <v>38713359</v>
      </c>
      <c r="I202" s="45">
        <f>'Single-Family'!I202+'Multi-Family'!L202+'Non-Residential - New Const'!I203</f>
        <v>103</v>
      </c>
      <c r="J202" s="43">
        <f>'Single-Family'!J202+'Multi-Family'!N202+'Non-Residential - New Const'!J203</f>
        <v>53867931.439999998</v>
      </c>
      <c r="K202" s="45">
        <f>'Single-Family'!K202+'Multi-Family'!O202+'Non-Residential - New Const'!K203</f>
        <v>5</v>
      </c>
      <c r="L202" s="43">
        <f>'Single-Family'!L202+'Multi-Family'!Q202+'Non-Residential - New Const'!L203</f>
        <v>2298550</v>
      </c>
      <c r="M202" s="45">
        <f>'Single-Family'!M202+'Multi-Family'!R202+'Non-Residential - New Const'!M203</f>
        <v>4</v>
      </c>
      <c r="N202" s="43">
        <f>'Single-Family'!N202+'Multi-Family'!T202+'Non-Residential - New Const'!N203</f>
        <v>1280568</v>
      </c>
      <c r="O202" s="45">
        <f>'Single-Family'!O202+'Multi-Family'!U202+'Non-Residential - New Const'!O203</f>
        <v>2</v>
      </c>
      <c r="P202" s="43">
        <f>'Single-Family'!P202+'Multi-Family'!W202+'Non-Residential - New Const'!P203</f>
        <v>535000</v>
      </c>
      <c r="Q202" s="45">
        <f>'Single-Family'!Q202+'Multi-Family'!X202+'Non-Residential - New Const'!Q203</f>
        <v>2</v>
      </c>
      <c r="R202" s="43">
        <f>'Single-Family'!R202+'Multi-Family'!Z202+'Non-Residential - New Const'!R203</f>
        <v>549993.25</v>
      </c>
      <c r="S202" s="10">
        <f>'Single-Family'!S202+'Multi-Family'!AA202+'Non-Residential - New Const'!S203</f>
        <v>11</v>
      </c>
      <c r="T202" s="10">
        <f>'Single-Family'!T202+'Multi-Family'!AC202+'Non-Residential - New Const'!T203</f>
        <v>3713783</v>
      </c>
      <c r="U202" s="21">
        <f t="shared" si="81"/>
        <v>274</v>
      </c>
      <c r="V202" s="22">
        <f t="shared" si="82"/>
        <v>104212303.69</v>
      </c>
      <c r="W202" s="19">
        <f>U202-Total!U189</f>
        <v>-53</v>
      </c>
      <c r="X202" s="13">
        <f>W202/Total!U189</f>
        <v>-0.1620795107033639</v>
      </c>
      <c r="Y202" s="12">
        <f>V202-Total!V189</f>
        <v>-43358798.629999995</v>
      </c>
      <c r="Z202" s="13">
        <f>Y202/Total!V189</f>
        <v>-0.29381632276472919</v>
      </c>
      <c r="AA202" s="12">
        <f t="shared" si="83"/>
        <v>-40795852.189999983</v>
      </c>
    </row>
    <row r="203" spans="1:40" x14ac:dyDescent="0.2">
      <c r="A203" s="26" t="s">
        <v>21</v>
      </c>
      <c r="B203" s="9">
        <v>2019</v>
      </c>
      <c r="C203" s="45">
        <f>'Single-Family'!C203+'Multi-Family'!C203+'Non-Residential - New Const'!C204</f>
        <v>5</v>
      </c>
      <c r="D203" s="43">
        <f>'Single-Family'!D203+'Multi-Family'!E203+'Non-Residential - New Const'!D204</f>
        <v>905321.83</v>
      </c>
      <c r="E203" s="45">
        <f>'Single-Family'!E203+'Multi-Family'!F203+'Non-Residential - New Const'!E204</f>
        <v>7</v>
      </c>
      <c r="F203" s="43">
        <f>'Single-Family'!F203+'Multi-Family'!H203+'Non-Residential - New Const'!F204</f>
        <v>9975000</v>
      </c>
      <c r="G203" s="45">
        <f>'Single-Family'!G203+'Multi-Family'!I203+'Non-Residential - New Const'!G204</f>
        <v>147</v>
      </c>
      <c r="H203" s="45">
        <f>'Single-Family'!H203+'Multi-Family'!K203+'Non-Residential - New Const'!H204</f>
        <v>76508400</v>
      </c>
      <c r="I203" s="45">
        <f>'Single-Family'!I203+'Multi-Family'!L203+'Non-Residential - New Const'!I204</f>
        <v>76</v>
      </c>
      <c r="J203" s="43">
        <f>'Single-Family'!J203+'Multi-Family'!N203+'Non-Residential - New Const'!J204</f>
        <v>29677691.059999999</v>
      </c>
      <c r="K203" s="45">
        <f>'Single-Family'!K203+'Multi-Family'!O203+'Non-Residential - New Const'!K204</f>
        <v>2</v>
      </c>
      <c r="L203" s="43">
        <f>'Single-Family'!L203+'Multi-Family'!Q203+'Non-Residential - New Const'!L204</f>
        <v>400000</v>
      </c>
      <c r="M203" s="45">
        <f>'Single-Family'!M203+'Multi-Family'!R203+'Non-Residential - New Const'!M204</f>
        <v>3</v>
      </c>
      <c r="N203" s="43">
        <f>'Single-Family'!N203+'Multi-Family'!T203+'Non-Residential - New Const'!N204</f>
        <v>635918</v>
      </c>
      <c r="O203" s="45">
        <f>'Single-Family'!O203+'Multi-Family'!U203+'Non-Residential - New Const'!O204</f>
        <v>4</v>
      </c>
      <c r="P203" s="43">
        <f>'Single-Family'!P203+'Multi-Family'!W203+'Non-Residential - New Const'!P204</f>
        <v>1147000</v>
      </c>
      <c r="Q203" s="45">
        <f>'Single-Family'!Q203+'Multi-Family'!X203+'Non-Residential - New Const'!Q204</f>
        <v>2</v>
      </c>
      <c r="R203" s="43">
        <f>'Single-Family'!R203+'Multi-Family'!Z203+'Non-Residential - New Const'!R204</f>
        <v>421405</v>
      </c>
      <c r="S203" s="10">
        <f>'Single-Family'!S203+'Multi-Family'!AA203+'Non-Residential - New Const'!S204</f>
        <v>10</v>
      </c>
      <c r="T203" s="10">
        <f>'Single-Family'!T203+'Multi-Family'!AC203+'Non-Residential - New Const'!T204</f>
        <v>3105691</v>
      </c>
      <c r="U203" s="21">
        <f t="shared" si="81"/>
        <v>256</v>
      </c>
      <c r="V203" s="22">
        <f t="shared" si="82"/>
        <v>122776426.89</v>
      </c>
      <c r="W203" s="19">
        <f>U203-Total!U190</f>
        <v>-61</v>
      </c>
      <c r="X203" s="13">
        <f>W203/Total!U190</f>
        <v>-0.19242902208201892</v>
      </c>
      <c r="Y203" s="12">
        <f>V203-Total!V190</f>
        <v>-222374300.15000004</v>
      </c>
      <c r="Z203" s="13">
        <f>Y203/Total!V190</f>
        <v>-0.64428170862357403</v>
      </c>
      <c r="AA203" s="12">
        <f t="shared" si="83"/>
        <v>-263170152.34000003</v>
      </c>
    </row>
    <row r="204" spans="1:40" ht="12.75" customHeight="1" x14ac:dyDescent="0.2">
      <c r="A204" s="26" t="s">
        <v>22</v>
      </c>
      <c r="B204" s="9">
        <v>2019</v>
      </c>
      <c r="C204" s="45">
        <f>'Single-Family'!C204+'Multi-Family'!C204+'Non-Residential - New Const'!C205</f>
        <v>5</v>
      </c>
      <c r="D204" s="43">
        <f>'Single-Family'!D204+'Multi-Family'!E204+'Non-Residential - New Const'!D205</f>
        <v>1272539</v>
      </c>
      <c r="E204" s="45">
        <f>'Single-Family'!E204+'Multi-Family'!F204+'Non-Residential - New Const'!E205</f>
        <v>6</v>
      </c>
      <c r="F204" s="43">
        <f>'Single-Family'!F204+'Multi-Family'!H204+'Non-Residential - New Const'!F205</f>
        <v>15006282</v>
      </c>
      <c r="G204" s="45">
        <f>'Single-Family'!G204+'Multi-Family'!I204+'Non-Residential - New Const'!G205</f>
        <v>125</v>
      </c>
      <c r="H204" s="45">
        <f>'Single-Family'!H204+'Multi-Family'!K204+'Non-Residential - New Const'!H205</f>
        <v>27352707</v>
      </c>
      <c r="I204" s="45">
        <f>'Single-Family'!I204+'Multi-Family'!L204+'Non-Residential - New Const'!I205</f>
        <v>101</v>
      </c>
      <c r="J204" s="43">
        <f>'Single-Family'!J204+'Multi-Family'!N204+'Non-Residential - New Const'!J205</f>
        <v>47366095.18</v>
      </c>
      <c r="K204" s="45">
        <f>'Single-Family'!K204+'Multi-Family'!O204+'Non-Residential - New Const'!K205</f>
        <v>4</v>
      </c>
      <c r="L204" s="43">
        <f>'Single-Family'!L204+'Multi-Family'!Q204+'Non-Residential - New Const'!L205</f>
        <v>1515000</v>
      </c>
      <c r="M204" s="45">
        <f>'Single-Family'!M204+'Multi-Family'!R204+'Non-Residential - New Const'!M205</f>
        <v>3</v>
      </c>
      <c r="N204" s="43">
        <f>'Single-Family'!N204+'Multi-Family'!T204+'Non-Residential - New Const'!N205</f>
        <v>654875</v>
      </c>
      <c r="O204" s="45">
        <f>'Single-Family'!O204+'Multi-Family'!U204+'Non-Residential - New Const'!O205</f>
        <v>3</v>
      </c>
      <c r="P204" s="43">
        <f>'Single-Family'!P204+'Multi-Family'!W204+'Non-Residential - New Const'!P205</f>
        <v>1870000</v>
      </c>
      <c r="Q204" s="45">
        <f>'Single-Family'!Q204+'Multi-Family'!X204+'Non-Residential - New Const'!Q205</f>
        <v>5</v>
      </c>
      <c r="R204" s="43">
        <f>'Single-Family'!R204+'Multi-Family'!Z204+'Non-Residential - New Const'!R205</f>
        <v>961891</v>
      </c>
      <c r="S204" s="10">
        <f>'Single-Family'!S204+'Multi-Family'!AA204+'Non-Residential - New Const'!S205</f>
        <v>8</v>
      </c>
      <c r="T204" s="10">
        <f>'Single-Family'!T204+'Multi-Family'!AC204+'Non-Residential - New Const'!T205</f>
        <v>1507627</v>
      </c>
      <c r="U204" s="21">
        <f t="shared" si="81"/>
        <v>260</v>
      </c>
      <c r="V204" s="22">
        <f t="shared" si="82"/>
        <v>97507016.180000007</v>
      </c>
      <c r="W204" s="19">
        <f>U204-Total!U191</f>
        <v>-54</v>
      </c>
      <c r="X204" s="13">
        <f>W204/Total!U191</f>
        <v>-0.17197452229299362</v>
      </c>
      <c r="Y204" s="12">
        <f>V204-Total!V191</f>
        <v>485029.65000000596</v>
      </c>
      <c r="Z204" s="13">
        <f>Y204/Total!V191</f>
        <v>4.9991725313728837E-3</v>
      </c>
      <c r="AA204" s="12">
        <f t="shared" si="83"/>
        <v>-262685122.69000003</v>
      </c>
    </row>
    <row r="205" spans="1:40" x14ac:dyDescent="0.2">
      <c r="A205" s="26" t="s">
        <v>23</v>
      </c>
      <c r="B205" s="9">
        <v>2019</v>
      </c>
      <c r="C205" s="45">
        <f>'Single-Family'!C205+'Multi-Family'!C205+'Non-Residential - New Const'!C206</f>
        <v>12</v>
      </c>
      <c r="D205" s="43">
        <f>'Single-Family'!D205+'Multi-Family'!E205+'Non-Residential - New Const'!D206</f>
        <v>1938470.03</v>
      </c>
      <c r="E205" s="45">
        <f>'Single-Family'!E205+'Multi-Family'!F205+'Non-Residential - New Const'!E206</f>
        <v>4</v>
      </c>
      <c r="F205" s="43">
        <f>'Single-Family'!F205+'Multi-Family'!H205+'Non-Residential - New Const'!F206</f>
        <v>860000</v>
      </c>
      <c r="G205" s="45">
        <f>'Single-Family'!G205+'Multi-Family'!I205+'Non-Residential - New Const'!G206</f>
        <v>136</v>
      </c>
      <c r="H205" s="45">
        <f>'Single-Family'!H205+'Multi-Family'!K205+'Non-Residential - New Const'!H206</f>
        <v>51199705</v>
      </c>
      <c r="I205" s="45">
        <f>'Single-Family'!I205+'Multi-Family'!L205+'Non-Residential - New Const'!I206</f>
        <v>75</v>
      </c>
      <c r="J205" s="43">
        <f>'Single-Family'!J205+'Multi-Family'!N205+'Non-Residential - New Const'!J206</f>
        <v>32496774.940000001</v>
      </c>
      <c r="K205" s="45">
        <f>'Single-Family'!K205+'Multi-Family'!O205+'Non-Residential - New Const'!K206</f>
        <v>4</v>
      </c>
      <c r="L205" s="43">
        <f>'Single-Family'!L205+'Multi-Family'!Q205+'Non-Residential - New Const'!L206</f>
        <v>1482000</v>
      </c>
      <c r="M205" s="45">
        <f>'Single-Family'!M205+'Multi-Family'!R205+'Non-Residential - New Const'!M206</f>
        <v>7</v>
      </c>
      <c r="N205" s="43">
        <f>'Single-Family'!N205+'Multi-Family'!T205+'Non-Residential - New Const'!N206</f>
        <v>1812776</v>
      </c>
      <c r="O205" s="45">
        <f>'Single-Family'!O205+'Multi-Family'!U205+'Non-Residential - New Const'!O206</f>
        <v>2</v>
      </c>
      <c r="P205" s="43">
        <f>'Single-Family'!P205+'Multi-Family'!W205+'Non-Residential - New Const'!P206</f>
        <v>800000</v>
      </c>
      <c r="Q205" s="45">
        <f>'Single-Family'!Q205+'Multi-Family'!X205+'Non-Residential - New Const'!Q206</f>
        <v>3</v>
      </c>
      <c r="R205" s="43">
        <f>'Single-Family'!R205+'Multi-Family'!Z205+'Non-Residential - New Const'!R206</f>
        <v>741436</v>
      </c>
      <c r="S205" s="10">
        <f>'Single-Family'!S205+'Multi-Family'!AA205+'Non-Residential - New Const'!S206</f>
        <v>15</v>
      </c>
      <c r="T205" s="10">
        <f>'Single-Family'!T205+'Multi-Family'!AC205+'Non-Residential - New Const'!T206</f>
        <v>8824898</v>
      </c>
      <c r="U205" s="21">
        <f t="shared" si="81"/>
        <v>258</v>
      </c>
      <c r="V205" s="22">
        <f t="shared" si="82"/>
        <v>100156059.97</v>
      </c>
      <c r="W205" s="19">
        <f>U205-Total!U192</f>
        <v>-21</v>
      </c>
      <c r="X205" s="13">
        <f>W205/Total!U192</f>
        <v>-7.5268817204301078E-2</v>
      </c>
      <c r="Y205" s="12">
        <f>V205-Total!V192</f>
        <v>5245132.6299999952</v>
      </c>
      <c r="Z205" s="13">
        <f>Y205/Total!V192</f>
        <v>5.5263738085819393E-2</v>
      </c>
      <c r="AA205" s="12">
        <f t="shared" si="83"/>
        <v>-257439990.06000003</v>
      </c>
    </row>
    <row r="206" spans="1:40" x14ac:dyDescent="0.2">
      <c r="A206" s="26" t="s">
        <v>24</v>
      </c>
      <c r="B206" s="9">
        <v>2019</v>
      </c>
      <c r="C206" s="45">
        <f>'Single-Family'!C206+'Multi-Family'!C206+'Non-Residential - New Const'!C207</f>
        <v>12</v>
      </c>
      <c r="D206" s="43">
        <f>'Single-Family'!D206+'Multi-Family'!E206+'Non-Residential - New Const'!D207</f>
        <v>2530256</v>
      </c>
      <c r="E206" s="45">
        <f>'Single-Family'!E206+'Multi-Family'!F206+'Non-Residential - New Const'!E207</f>
        <v>17</v>
      </c>
      <c r="F206" s="43">
        <f>'Single-Family'!F206+'Multi-Family'!H206+'Non-Residential - New Const'!F207</f>
        <v>2664000</v>
      </c>
      <c r="G206" s="45">
        <f>'Single-Family'!G206+'Multi-Family'!I206+'Non-Residential - New Const'!G207</f>
        <v>103</v>
      </c>
      <c r="H206" s="45">
        <f>'Single-Family'!H206+'Multi-Family'!K206+'Non-Residential - New Const'!H207</f>
        <v>61054262</v>
      </c>
      <c r="I206" s="45">
        <f>'Single-Family'!I206+'Multi-Family'!L206+'Non-Residential - New Const'!I207</f>
        <v>109</v>
      </c>
      <c r="J206" s="43">
        <f>'Single-Family'!J206+'Multi-Family'!N206+'Non-Residential - New Const'!J207</f>
        <v>53586121.460000001</v>
      </c>
      <c r="K206" s="45">
        <f>'Single-Family'!K206+'Multi-Family'!O206+'Non-Residential - New Const'!K207</f>
        <v>1</v>
      </c>
      <c r="L206" s="43">
        <f>'Single-Family'!L206+'Multi-Family'!Q206+'Non-Residential - New Const'!L207</f>
        <v>250000</v>
      </c>
      <c r="M206" s="45">
        <f>'Single-Family'!M206+'Multi-Family'!R206+'Non-Residential - New Const'!M207</f>
        <v>6</v>
      </c>
      <c r="N206" s="43">
        <f>'Single-Family'!N206+'Multi-Family'!T206+'Non-Residential - New Const'!N207</f>
        <v>1796458</v>
      </c>
      <c r="O206" s="45">
        <f>'Single-Family'!O206+'Multi-Family'!U206+'Non-Residential - New Const'!O207</f>
        <v>3</v>
      </c>
      <c r="P206" s="43">
        <f>'Single-Family'!P206+'Multi-Family'!W206+'Non-Residential - New Const'!P207</f>
        <v>945000</v>
      </c>
      <c r="Q206" s="45">
        <f>'Single-Family'!Q206+'Multi-Family'!X206+'Non-Residential - New Const'!Q207</f>
        <v>3</v>
      </c>
      <c r="R206" s="43">
        <f>'Single-Family'!R206+'Multi-Family'!Z206+'Non-Residential - New Const'!R207</f>
        <v>840138.85</v>
      </c>
      <c r="S206" s="10">
        <f>'Single-Family'!S206+'Multi-Family'!AA206+'Non-Residential - New Const'!S207</f>
        <v>21</v>
      </c>
      <c r="T206" s="10">
        <f>'Single-Family'!T206+'Multi-Family'!AC206+'Non-Residential - New Const'!T207</f>
        <v>4248491</v>
      </c>
      <c r="U206" s="21">
        <f t="shared" si="81"/>
        <v>275</v>
      </c>
      <c r="V206" s="22">
        <f t="shared" si="82"/>
        <v>127914727.31</v>
      </c>
      <c r="W206" s="19">
        <f>U206-Total!U193</f>
        <v>-8</v>
      </c>
      <c r="X206" s="13">
        <f>W206/Total!U193</f>
        <v>-2.8268551236749116E-2</v>
      </c>
      <c r="Y206" s="12">
        <f>V206-Total!V193</f>
        <v>18925169.430000007</v>
      </c>
      <c r="Z206" s="13">
        <f>Y206/Total!V193</f>
        <v>0.1736420423948967</v>
      </c>
      <c r="AA206" s="12">
        <f t="shared" si="83"/>
        <v>-238514820.63000003</v>
      </c>
    </row>
    <row r="207" spans="1:40" x14ac:dyDescent="0.2">
      <c r="A207" s="26" t="s">
        <v>25</v>
      </c>
      <c r="B207" s="9">
        <v>2019</v>
      </c>
      <c r="C207" s="45">
        <f>'Single-Family'!C207+'Multi-Family'!C207+'Non-Residential - New Const'!C208</f>
        <v>9</v>
      </c>
      <c r="D207" s="43">
        <f>'Single-Family'!D207+'Multi-Family'!E207+'Non-Residential - New Const'!D208</f>
        <v>1426832.33</v>
      </c>
      <c r="E207" s="45">
        <f>'Single-Family'!E207+'Multi-Family'!F207+'Non-Residential - New Const'!E208</f>
        <v>31</v>
      </c>
      <c r="F207" s="43">
        <f>'Single-Family'!F207+'Multi-Family'!H207+'Non-Residential - New Const'!F208</f>
        <v>9048294</v>
      </c>
      <c r="G207" s="45">
        <f>'Single-Family'!G207+'Multi-Family'!I207+'Non-Residential - New Const'!G208</f>
        <v>126</v>
      </c>
      <c r="H207" s="45">
        <f>'Single-Family'!H207+'Multi-Family'!K207+'Non-Residential - New Const'!H208</f>
        <v>58834243</v>
      </c>
      <c r="I207" s="45">
        <f>'Single-Family'!I207+'Multi-Family'!L207+'Non-Residential - New Const'!I208</f>
        <v>121</v>
      </c>
      <c r="J207" s="43">
        <f>'Single-Family'!J207+'Multi-Family'!N207+'Non-Residential - New Const'!J208</f>
        <v>652055348.56000006</v>
      </c>
      <c r="K207" s="45">
        <f>'Single-Family'!K207+'Multi-Family'!O207+'Non-Residential - New Const'!K208</f>
        <v>3</v>
      </c>
      <c r="L207" s="43">
        <f>'Single-Family'!L207+'Multi-Family'!Q207+'Non-Residential - New Const'!L208</f>
        <v>434300</v>
      </c>
      <c r="M207" s="45">
        <f>'Single-Family'!M207+'Multi-Family'!R207+'Non-Residential - New Const'!M208</f>
        <v>7</v>
      </c>
      <c r="N207" s="43">
        <f>'Single-Family'!N207+'Multi-Family'!T207+'Non-Residential - New Const'!N208</f>
        <v>1983243</v>
      </c>
      <c r="O207" s="45">
        <f>'Single-Family'!O207+'Multi-Family'!U207+'Non-Residential - New Const'!O208</f>
        <v>1</v>
      </c>
      <c r="P207" s="43">
        <f>'Single-Family'!P207+'Multi-Family'!W207+'Non-Residential - New Const'!P208</f>
        <v>200000</v>
      </c>
      <c r="Q207" s="45">
        <f>'Single-Family'!Q207+'Multi-Family'!X207+'Non-Residential - New Const'!Q208</f>
        <v>2</v>
      </c>
      <c r="R207" s="43">
        <f>'Single-Family'!R207+'Multi-Family'!Z207+'Non-Residential - New Const'!R208</f>
        <v>568789.25</v>
      </c>
      <c r="S207" s="10">
        <f>'Single-Family'!S207+'Multi-Family'!AA207+'Non-Residential - New Const'!S208</f>
        <v>16</v>
      </c>
      <c r="T207" s="10">
        <f>'Single-Family'!T207+'Multi-Family'!AC207+'Non-Residential - New Const'!T208</f>
        <v>4362982</v>
      </c>
      <c r="U207" s="21">
        <f t="shared" si="81"/>
        <v>316</v>
      </c>
      <c r="V207" s="22">
        <f t="shared" si="82"/>
        <v>728914032.1400001</v>
      </c>
      <c r="W207" s="19">
        <f>U207-Total!U194</f>
        <v>77</v>
      </c>
      <c r="X207" s="13">
        <f>W207/Total!U194</f>
        <v>0.32217573221757323</v>
      </c>
      <c r="Y207" s="12">
        <f>V207-Total!V194</f>
        <v>569992302.73000014</v>
      </c>
      <c r="Z207" s="13">
        <f>Y207/Total!V194</f>
        <v>3.5866228290247508</v>
      </c>
      <c r="AA207" s="12">
        <f t="shared" si="83"/>
        <v>331477482.10000014</v>
      </c>
    </row>
    <row r="208" spans="1:40" x14ac:dyDescent="0.2">
      <c r="A208" s="26" t="s">
        <v>26</v>
      </c>
      <c r="B208" s="9">
        <v>2019</v>
      </c>
      <c r="C208" s="45">
        <f>'Single-Family'!C208+'Multi-Family'!C208+'Non-Residential - New Const'!C209</f>
        <v>14</v>
      </c>
      <c r="D208" s="43">
        <f>'Single-Family'!D208+'Multi-Family'!E208+'Non-Residential - New Const'!D209</f>
        <v>2500131.9500000002</v>
      </c>
      <c r="E208" s="45">
        <f>'Single-Family'!E208+'Multi-Family'!F208+'Non-Residential - New Const'!E209</f>
        <v>23</v>
      </c>
      <c r="F208" s="43">
        <f>'Single-Family'!F208+'Multi-Family'!H208+'Non-Residential - New Const'!F209</f>
        <v>2800314</v>
      </c>
      <c r="G208" s="45">
        <f>'Single-Family'!G208+'Multi-Family'!I208+'Non-Residential - New Const'!G209</f>
        <v>146</v>
      </c>
      <c r="H208" s="45">
        <f>'Single-Family'!H208+'Multi-Family'!K208+'Non-Residential - New Const'!H209</f>
        <v>85494018</v>
      </c>
      <c r="I208" s="45">
        <f>'Single-Family'!I208+'Multi-Family'!L208+'Non-Residential - New Const'!I209</f>
        <v>100</v>
      </c>
      <c r="J208" s="43">
        <f>'Single-Family'!J208+'Multi-Family'!N208+'Non-Residential - New Const'!J209</f>
        <v>319983681.44</v>
      </c>
      <c r="K208" s="45">
        <f>'Single-Family'!K208+'Multi-Family'!O208+'Non-Residential - New Const'!K209</f>
        <v>2</v>
      </c>
      <c r="L208" s="43">
        <f>'Single-Family'!L208+'Multi-Family'!Q208+'Non-Residential - New Const'!L209</f>
        <v>730000</v>
      </c>
      <c r="M208" s="45">
        <f>'Single-Family'!M208+'Multi-Family'!R208+'Non-Residential - New Const'!M209</f>
        <v>5</v>
      </c>
      <c r="N208" s="43">
        <f>'Single-Family'!N208+'Multi-Family'!T208+'Non-Residential - New Const'!N209</f>
        <v>1489761</v>
      </c>
      <c r="O208" s="45">
        <f>'Single-Family'!O208+'Multi-Family'!U208+'Non-Residential - New Const'!O209</f>
        <v>1</v>
      </c>
      <c r="P208" s="43">
        <f>'Single-Family'!P208+'Multi-Family'!W208+'Non-Residential - New Const'!P209</f>
        <v>300000</v>
      </c>
      <c r="Q208" s="45">
        <f>'Single-Family'!Q208+'Multi-Family'!X208+'Non-Residential - New Const'!Q209</f>
        <v>3</v>
      </c>
      <c r="R208" s="43">
        <f>'Single-Family'!R208+'Multi-Family'!Z208+'Non-Residential - New Const'!R209</f>
        <v>8164169.9500000002</v>
      </c>
      <c r="S208" s="10">
        <f>'Single-Family'!S208+'Multi-Family'!AA208+'Non-Residential - New Const'!S209</f>
        <v>5</v>
      </c>
      <c r="T208" s="10">
        <f>'Single-Family'!T208+'Multi-Family'!AC208+'Non-Residential - New Const'!T209</f>
        <v>1965995</v>
      </c>
      <c r="U208" s="21">
        <f t="shared" si="81"/>
        <v>299</v>
      </c>
      <c r="V208" s="22">
        <f t="shared" si="82"/>
        <v>423428071.33999997</v>
      </c>
      <c r="W208" s="19">
        <f>U208-Total!U195</f>
        <v>20</v>
      </c>
      <c r="X208" s="13">
        <f>W208/Total!U195</f>
        <v>7.1684587813620068E-2</v>
      </c>
      <c r="Y208" s="12">
        <f>V208-Total!V195</f>
        <v>339156413.13999999</v>
      </c>
      <c r="Z208" s="13">
        <f>Y208/Total!V195</f>
        <v>4.0245608118341263</v>
      </c>
      <c r="AA208" s="12">
        <f t="shared" si="83"/>
        <v>670633895.24000013</v>
      </c>
    </row>
    <row r="209" spans="1:40" x14ac:dyDescent="0.2">
      <c r="A209" s="26" t="s">
        <v>27</v>
      </c>
      <c r="B209" s="9">
        <v>2019</v>
      </c>
      <c r="C209" s="45">
        <f>'Single-Family'!C209+'Multi-Family'!C209+'Non-Residential - New Const'!C210</f>
        <v>6</v>
      </c>
      <c r="D209" s="43">
        <f>'Single-Family'!D209+'Multi-Family'!E209+'Non-Residential - New Const'!D210</f>
        <v>1409192.51</v>
      </c>
      <c r="E209" s="45">
        <f>'Single-Family'!E209+'Multi-Family'!F209+'Non-Residential - New Const'!E210</f>
        <v>8</v>
      </c>
      <c r="F209" s="43">
        <f>'Single-Family'!F209+'Multi-Family'!H209+'Non-Residential - New Const'!F210</f>
        <v>1815831</v>
      </c>
      <c r="G209" s="45">
        <f>'Single-Family'!G209+'Multi-Family'!I209+'Non-Residential - New Const'!G210</f>
        <v>96</v>
      </c>
      <c r="H209" s="45">
        <f>'Single-Family'!H209+'Multi-Family'!K209+'Non-Residential - New Const'!H210</f>
        <v>41379232</v>
      </c>
      <c r="I209" s="45">
        <f>'Single-Family'!I209+'Multi-Family'!L209+'Non-Residential - New Const'!I210</f>
        <v>70</v>
      </c>
      <c r="J209" s="43">
        <f>'Single-Family'!J209+'Multi-Family'!N209+'Non-Residential - New Const'!J210</f>
        <v>27662132.799999997</v>
      </c>
      <c r="K209" s="45">
        <f>'Single-Family'!K209+'Multi-Family'!O209+'Non-Residential - New Const'!K210</f>
        <v>1</v>
      </c>
      <c r="L209" s="43">
        <f>'Single-Family'!L209+'Multi-Family'!Q209+'Non-Residential - New Const'!L210</f>
        <v>406000</v>
      </c>
      <c r="M209" s="45">
        <f>'Single-Family'!M209+'Multi-Family'!R209+'Non-Residential - New Const'!M210</f>
        <v>6</v>
      </c>
      <c r="N209" s="43">
        <f>'Single-Family'!N209+'Multi-Family'!T209+'Non-Residential - New Const'!N210</f>
        <v>1286742</v>
      </c>
      <c r="O209" s="45">
        <f>'Single-Family'!O209+'Multi-Family'!U209+'Non-Residential - New Const'!O210</f>
        <v>2</v>
      </c>
      <c r="P209" s="43">
        <f>'Single-Family'!P209+'Multi-Family'!W209+'Non-Residential - New Const'!P210</f>
        <v>660000</v>
      </c>
      <c r="Q209" s="45">
        <f>'Single-Family'!Q209+'Multi-Family'!X209+'Non-Residential - New Const'!Q210</f>
        <v>2</v>
      </c>
      <c r="R209" s="43">
        <f>'Single-Family'!R209+'Multi-Family'!Z209+'Non-Residential - New Const'!R210</f>
        <v>3207154.25</v>
      </c>
      <c r="S209" s="10">
        <f>'Single-Family'!S209+'Multi-Family'!AA209+'Non-Residential - New Const'!S210</f>
        <v>7</v>
      </c>
      <c r="T209" s="10">
        <f>'Single-Family'!T209+'Multi-Family'!AC209+'Non-Residential - New Const'!T210</f>
        <v>2488517</v>
      </c>
      <c r="U209" s="21">
        <f t="shared" si="81"/>
        <v>198</v>
      </c>
      <c r="V209" s="22">
        <f t="shared" si="82"/>
        <v>80314801.560000002</v>
      </c>
      <c r="W209" s="19">
        <f>U209-Total!U196</f>
        <v>-31</v>
      </c>
      <c r="X209" s="13">
        <f>W209/Total!U196</f>
        <v>-0.13537117903930132</v>
      </c>
      <c r="Y209" s="12">
        <f>V209-Total!V196</f>
        <v>-47200566.5</v>
      </c>
      <c r="Z209" s="13">
        <f>Y209/Total!V196</f>
        <v>-0.37015590526932129</v>
      </c>
      <c r="AA209" s="12">
        <f t="shared" si="83"/>
        <v>623433328.74000013</v>
      </c>
    </row>
    <row r="210" spans="1:40" x14ac:dyDescent="0.2">
      <c r="A210" s="26" t="s">
        <v>28</v>
      </c>
      <c r="B210" s="9">
        <v>2019</v>
      </c>
      <c r="C210" s="45">
        <f>'Single-Family'!C210+'Multi-Family'!C210+'Non-Residential - New Const'!C211</f>
        <v>6</v>
      </c>
      <c r="D210" s="43">
        <f>'Single-Family'!D210+'Multi-Family'!E210+'Non-Residential - New Const'!D211</f>
        <v>779743</v>
      </c>
      <c r="E210" s="45">
        <f>'Single-Family'!E210+'Multi-Family'!F210+'Non-Residential - New Const'!E211</f>
        <v>8</v>
      </c>
      <c r="F210" s="43">
        <f>'Single-Family'!F210+'Multi-Family'!H210+'Non-Residential - New Const'!F211</f>
        <v>5984000</v>
      </c>
      <c r="G210" s="45">
        <f>'Single-Family'!G210+'Multi-Family'!I210+'Non-Residential - New Const'!G211</f>
        <v>100</v>
      </c>
      <c r="H210" s="45">
        <f>'Single-Family'!H210+'Multi-Family'!K210+'Non-Residential - New Const'!H211</f>
        <v>33725967</v>
      </c>
      <c r="I210" s="45">
        <f>'Single-Family'!I210+'Multi-Family'!L210+'Non-Residential - New Const'!I211</f>
        <v>71</v>
      </c>
      <c r="J210" s="43">
        <f>'Single-Family'!J210+'Multi-Family'!N210+'Non-Residential - New Const'!J211</f>
        <v>21370249.640000001</v>
      </c>
      <c r="K210" s="45">
        <f>'Single-Family'!K210+'Multi-Family'!O210+'Non-Residential - New Const'!K211</f>
        <v>2</v>
      </c>
      <c r="L210" s="43">
        <f>'Single-Family'!L210+'Multi-Family'!Q210+'Non-Residential - New Const'!L211</f>
        <v>455000</v>
      </c>
      <c r="M210" s="45">
        <f>'Single-Family'!M210+'Multi-Family'!R210+'Non-Residential - New Const'!M211</f>
        <v>9</v>
      </c>
      <c r="N210" s="43">
        <f>'Single-Family'!N210+'Multi-Family'!T210+'Non-Residential - New Const'!N211</f>
        <v>2997100</v>
      </c>
      <c r="O210" s="45">
        <f>'Single-Family'!O210+'Multi-Family'!U210+'Non-Residential - New Const'!O211</f>
        <v>5</v>
      </c>
      <c r="P210" s="43">
        <f>'Single-Family'!P210+'Multi-Family'!W210+'Non-Residential - New Const'!P211</f>
        <v>1905000</v>
      </c>
      <c r="Q210" s="45">
        <f>'Single-Family'!Q210+'Multi-Family'!X210+'Non-Residential - New Const'!Q211</f>
        <v>2</v>
      </c>
      <c r="R210" s="43">
        <f>'Single-Family'!R210+'Multi-Family'!Z210+'Non-Residential - New Const'!R211</f>
        <v>444958.25</v>
      </c>
      <c r="S210" s="10">
        <f>'Single-Family'!S210+'Multi-Family'!AA210+'Non-Residential - New Const'!S211</f>
        <v>2</v>
      </c>
      <c r="T210" s="10">
        <f>'Single-Family'!T210+'Multi-Family'!AC210+'Non-Residential - New Const'!T211</f>
        <v>400309</v>
      </c>
      <c r="U210" s="21">
        <f t="shared" si="81"/>
        <v>205</v>
      </c>
      <c r="V210" s="22">
        <f t="shared" si="82"/>
        <v>68062326.890000001</v>
      </c>
      <c r="W210" s="19">
        <f>U210-Total!U197</f>
        <v>89</v>
      </c>
      <c r="X210" s="13">
        <f>W210/Total!U197</f>
        <v>0.76724137931034486</v>
      </c>
      <c r="Y210" s="12">
        <f>V210-Total!V197</f>
        <v>-801961921.35000002</v>
      </c>
      <c r="Z210" s="13">
        <f>Y210/Total!V197</f>
        <v>-0.92176962075748414</v>
      </c>
      <c r="AA210" s="12">
        <f>AA209+Y210</f>
        <v>-178528592.6099999</v>
      </c>
    </row>
    <row r="211" spans="1:40" s="26" customFormat="1" ht="13.5" thickBot="1" x14ac:dyDescent="0.25">
      <c r="A211" s="27" t="s">
        <v>29</v>
      </c>
      <c r="B211" s="15">
        <v>2019</v>
      </c>
      <c r="C211" s="140">
        <f>'Single-Family'!C211+'Multi-Family'!C211+'Non-Residential - New Const'!C212</f>
        <v>93</v>
      </c>
      <c r="D211" s="141">
        <f>'Single-Family'!D211+'Multi-Family'!E211+'Non-Residential - New Const'!D212</f>
        <v>18095574.789999999</v>
      </c>
      <c r="E211" s="140">
        <f>'Single-Family'!E211+'Multi-Family'!F211+'Non-Residential - New Const'!E212</f>
        <v>108</v>
      </c>
      <c r="F211" s="141">
        <f>'Single-Family'!F211+'Multi-Family'!H211+'Non-Residential - New Const'!F212</f>
        <v>48701052</v>
      </c>
      <c r="G211" s="140">
        <f>'Single-Family'!G211+'Multi-Family'!I211+'Non-Residential - New Const'!G212</f>
        <v>1397</v>
      </c>
      <c r="H211" s="140">
        <f>'Single-Family'!H211+'Multi-Family'!K211+'Non-Residential - New Const'!H212</f>
        <v>551712442</v>
      </c>
      <c r="I211" s="140">
        <f>'Single-Family'!I211+'Multi-Family'!L211+'Non-Residential - New Const'!I212</f>
        <v>1016</v>
      </c>
      <c r="J211" s="141">
        <f>'Single-Family'!J211+'Multi-Family'!N211+'Non-Residential - New Const'!J212</f>
        <v>1315991663.0999999</v>
      </c>
      <c r="K211" s="140">
        <f>'Single-Family'!K211+'Multi-Family'!O211+'Non-Residential - New Const'!K212</f>
        <v>27</v>
      </c>
      <c r="L211" s="141">
        <f>'Single-Family'!L211+'Multi-Family'!Q211+'Non-Residential - New Const'!L212</f>
        <v>9993850</v>
      </c>
      <c r="M211" s="140">
        <f>'Single-Family'!M211+'Multi-Family'!R211+'Non-Residential - New Const'!M212</f>
        <v>60</v>
      </c>
      <c r="N211" s="141">
        <f>'Single-Family'!N211+'Multi-Family'!T211+'Non-Residential - New Const'!N212</f>
        <v>16788132</v>
      </c>
      <c r="O211" s="140">
        <f>'Single-Family'!O211+'Multi-Family'!U211+'Non-Residential - New Const'!O212</f>
        <v>23</v>
      </c>
      <c r="P211" s="141">
        <f>'Single-Family'!P211+'Multi-Family'!W211+'Non-Residential - New Const'!P212</f>
        <v>8362000</v>
      </c>
      <c r="Q211" s="140">
        <f>'Single-Family'!Q211+'Multi-Family'!X211+'Non-Residential - New Const'!Q212</f>
        <v>29</v>
      </c>
      <c r="R211" s="141">
        <f>'Single-Family'!R211+'Multi-Family'!Z211+'Non-Residential - New Const'!R212</f>
        <v>16741119.800000001</v>
      </c>
      <c r="S211" s="142">
        <f>'Single-Family'!S211+'Multi-Family'!AA211+'Non-Residential - New Const'!S212</f>
        <v>113</v>
      </c>
      <c r="T211" s="142">
        <f>'Single-Family'!T211+'Multi-Family'!AC211+'Non-Residential - New Const'!T212</f>
        <v>109378996</v>
      </c>
      <c r="U211" s="143">
        <f t="shared" si="81"/>
        <v>2866</v>
      </c>
      <c r="V211" s="144">
        <f t="shared" si="82"/>
        <v>2095764829.6899998</v>
      </c>
      <c r="W211" s="145">
        <f>U211-Total!U198</f>
        <v>-235</v>
      </c>
      <c r="X211" s="146">
        <f>W211/Total!U198</f>
        <v>-7.5782005804579167E-2</v>
      </c>
      <c r="Y211" s="147">
        <f>V211-Total!V198</f>
        <v>-178528592.61000037</v>
      </c>
      <c r="Z211" s="146">
        <f>Y211/Total!V198</f>
        <v>-7.8498486984785731E-2</v>
      </c>
      <c r="AA211" s="147">
        <f>Y211</f>
        <v>-178528592.61000037</v>
      </c>
    </row>
    <row r="212" spans="1:40" x14ac:dyDescent="0.2">
      <c r="A212" s="138" t="s">
        <v>17</v>
      </c>
      <c r="B212" s="139">
        <v>2020</v>
      </c>
      <c r="C212" s="45">
        <f>'Single-Family'!C212+'Multi-Family'!C212+'Non-Residential - New Const'!C213</f>
        <v>4</v>
      </c>
      <c r="D212" s="45">
        <f>'Single-Family'!D212+'Multi-Family'!E212+'Non-Residential - New Const'!D213</f>
        <v>1263151</v>
      </c>
      <c r="E212" s="45">
        <f>'Single-Family'!E212+'Multi-Family'!F212+'Non-Residential - New Const'!E213</f>
        <v>16</v>
      </c>
      <c r="F212" s="45">
        <f>'Single-Family'!F212+'Multi-Family'!H212+'Non-Residential - New Const'!F213</f>
        <v>5184500</v>
      </c>
      <c r="G212" s="45">
        <f>'Single-Family'!G212+'Multi-Family'!I212+'Non-Residential - New Const'!G213</f>
        <v>105</v>
      </c>
      <c r="H212" s="45">
        <f>'Single-Family'!H212+'Multi-Family'!K212+'Non-Residential - New Const'!H213</f>
        <v>61753776</v>
      </c>
      <c r="I212" s="45">
        <f>'Single-Family'!I212+'Multi-Family'!L212+'Non-Residential - New Const'!I213</f>
        <v>60</v>
      </c>
      <c r="J212" s="45">
        <f>'Single-Family'!J212+'Multi-Family'!N212+'Non-Residential - New Const'!J213</f>
        <v>28719373.25</v>
      </c>
      <c r="K212" s="45">
        <f>'Single-Family'!K212+'Multi-Family'!O212+'Non-Residential - New Const'!K213</f>
        <v>2</v>
      </c>
      <c r="L212" s="45">
        <f>'Single-Family'!L212+'Multi-Family'!Q212+'Non-Residential - New Const'!L213</f>
        <v>554000</v>
      </c>
      <c r="M212" s="45">
        <f>'Single-Family'!M212+'Multi-Family'!R212+'Non-Residential - New Const'!M213</f>
        <v>3</v>
      </c>
      <c r="N212" s="45">
        <f>'Single-Family'!N212+'Multi-Family'!T212+'Non-Residential - New Const'!N213</f>
        <v>1020580</v>
      </c>
      <c r="O212" s="45">
        <f>'Single-Family'!O212+'Multi-Family'!U212+'Non-Residential - New Const'!O213</f>
        <v>0</v>
      </c>
      <c r="P212" s="45">
        <f>'Single-Family'!P212+'Multi-Family'!W212+'Non-Residential - New Const'!P213</f>
        <v>0</v>
      </c>
      <c r="Q212" s="45">
        <f>'Single-Family'!Q212+'Multi-Family'!X212+'Non-Residential - New Const'!Q213</f>
        <v>1</v>
      </c>
      <c r="R212" s="45">
        <f>'Single-Family'!R212+'Multi-Family'!Z212+'Non-Residential - New Const'!R213</f>
        <v>6398700</v>
      </c>
      <c r="S212" s="45">
        <f>'Single-Family'!S212+'Multi-Family'!AA212+'Non-Residential - New Const'!S213</f>
        <v>4</v>
      </c>
      <c r="T212" s="45">
        <f>'Single-Family'!T212+'Multi-Family'!AC212+'Non-Residential - New Const'!T213</f>
        <v>1076891</v>
      </c>
      <c r="U212" s="21">
        <f>E212+S212+Q212+O212+M212+K212+I212+G212+C212</f>
        <v>195</v>
      </c>
      <c r="V212" s="22">
        <f>F212+T212+R212+P212+N212+L212+J212+H212+D212</f>
        <v>105970971.25</v>
      </c>
      <c r="W212" s="19">
        <f>U212-Total!U199</f>
        <v>12</v>
      </c>
      <c r="X212" s="13">
        <f>W212/Total!U199</f>
        <v>6.5573770491803282E-2</v>
      </c>
      <c r="Y212" s="12">
        <f>V212-Total!V199</f>
        <v>15417551.409999996</v>
      </c>
      <c r="Z212" s="13">
        <f>Y212/Total!V199</f>
        <v>0.17025918443766636</v>
      </c>
      <c r="AA212" s="12">
        <f>Y212</f>
        <v>15417551.409999996</v>
      </c>
      <c r="AC212" s="26">
        <f t="array" ref="AC212:AN213">TRANSPOSE(U212:V223)</f>
        <v>195</v>
      </c>
      <c r="AD212" s="26">
        <v>230</v>
      </c>
      <c r="AE212" s="26">
        <v>324</v>
      </c>
      <c r="AF212" s="26">
        <v>211</v>
      </c>
      <c r="AG212" s="26">
        <v>268</v>
      </c>
      <c r="AH212" s="26">
        <v>341</v>
      </c>
      <c r="AI212" s="26">
        <v>339</v>
      </c>
      <c r="AJ212" s="26">
        <v>373</v>
      </c>
      <c r="AK212" s="26">
        <v>298</v>
      </c>
      <c r="AL212" s="26">
        <v>342</v>
      </c>
      <c r="AM212" s="26">
        <v>315</v>
      </c>
      <c r="AN212" s="26">
        <v>287</v>
      </c>
    </row>
    <row r="213" spans="1:40" x14ac:dyDescent="0.2">
      <c r="A213" s="26" t="s">
        <v>18</v>
      </c>
      <c r="B213" s="139">
        <v>2020</v>
      </c>
      <c r="C213" s="45">
        <f>'Single-Family'!C213+'Multi-Family'!C213+'Non-Residential - New Const'!C214</f>
        <v>7</v>
      </c>
      <c r="D213" s="45">
        <f>'Single-Family'!D213+'Multi-Family'!E213+'Non-Residential - New Const'!D214</f>
        <v>1051307.1499999999</v>
      </c>
      <c r="E213" s="45">
        <f>'Single-Family'!E213+'Multi-Family'!F213+'Non-Residential - New Const'!E214</f>
        <v>9</v>
      </c>
      <c r="F213" s="45">
        <f>'Single-Family'!F213+'Multi-Family'!H213+'Non-Residential - New Const'!F214</f>
        <v>5497980</v>
      </c>
      <c r="G213" s="45">
        <f>'Single-Family'!G213+'Multi-Family'!I213+'Non-Residential - New Const'!G214</f>
        <v>119</v>
      </c>
      <c r="H213" s="45">
        <f>'Single-Family'!H213+'Multi-Family'!K213+'Non-Residential - New Const'!H214</f>
        <v>35556078</v>
      </c>
      <c r="I213" s="45">
        <f>'Single-Family'!I213+'Multi-Family'!L213+'Non-Residential - New Const'!I214</f>
        <v>84</v>
      </c>
      <c r="J213" s="45">
        <f>'Single-Family'!J213+'Multi-Family'!N213+'Non-Residential - New Const'!J214</f>
        <v>29036805.710000001</v>
      </c>
      <c r="K213" s="45">
        <f>'Single-Family'!K213+'Multi-Family'!O213+'Non-Residential - New Const'!K214</f>
        <v>0</v>
      </c>
      <c r="L213" s="45">
        <f>'Single-Family'!L213+'Multi-Family'!Q213+'Non-Residential - New Const'!L214</f>
        <v>0</v>
      </c>
      <c r="M213" s="45">
        <f>'Single-Family'!M213+'Multi-Family'!R213+'Non-Residential - New Const'!M214</f>
        <v>5</v>
      </c>
      <c r="N213" s="45">
        <f>'Single-Family'!N213+'Multi-Family'!T213+'Non-Residential - New Const'!N214</f>
        <v>1702060</v>
      </c>
      <c r="O213" s="45">
        <f>'Single-Family'!O213+'Multi-Family'!U213+'Non-Residential - New Const'!O214</f>
        <v>1</v>
      </c>
      <c r="P213" s="45">
        <f>'Single-Family'!P213+'Multi-Family'!W213+'Non-Residential - New Const'!P214</f>
        <v>300000</v>
      </c>
      <c r="Q213" s="45">
        <f>'Single-Family'!Q213+'Multi-Family'!X213+'Non-Residential - New Const'!Q214</f>
        <v>0</v>
      </c>
      <c r="R213" s="45">
        <f>'Single-Family'!R213+'Multi-Family'!Z213+'Non-Residential - New Const'!R214</f>
        <v>0</v>
      </c>
      <c r="S213" s="45">
        <f>'Single-Family'!S213+'Multi-Family'!AA213+'Non-Residential - New Const'!S214</f>
        <v>5</v>
      </c>
      <c r="T213" s="45">
        <f>'Single-Family'!T213+'Multi-Family'!AC213+'Non-Residential - New Const'!T214</f>
        <v>11434378</v>
      </c>
      <c r="U213" s="21">
        <f t="shared" ref="U213:U224" si="85">E213+S213+Q213+O213+M213+K213+I213+G213+C213</f>
        <v>230</v>
      </c>
      <c r="V213" s="22">
        <f t="shared" ref="V213:V224" si="86">F213+T213+R213+P213+N213+L213+J213+H213+D213</f>
        <v>84578608.860000014</v>
      </c>
      <c r="W213" s="19">
        <f>U213-Total!U200</f>
        <v>73</v>
      </c>
      <c r="X213" s="13">
        <f>W213/Total!U200</f>
        <v>0.46496815286624205</v>
      </c>
      <c r="Y213" s="12">
        <f>V213-Total!V200</f>
        <v>6306560.400000006</v>
      </c>
      <c r="Z213" s="13">
        <f>Y213/Total!V200</f>
        <v>8.0572318267905021E-2</v>
      </c>
      <c r="AA213" s="12">
        <f>AA212+Y213</f>
        <v>21724111.810000002</v>
      </c>
      <c r="AC213" s="26">
        <v>105970971.25</v>
      </c>
      <c r="AD213" s="26">
        <v>84578608.860000014</v>
      </c>
      <c r="AE213" s="26">
        <v>110785019.90999998</v>
      </c>
      <c r="AF213" s="26">
        <v>75005919.030000001</v>
      </c>
      <c r="AG213" s="26">
        <v>75938383.279999986</v>
      </c>
      <c r="AH213" s="26">
        <v>100256863.24000001</v>
      </c>
      <c r="AI213" s="26">
        <v>82222840.870000005</v>
      </c>
      <c r="AJ213" s="26">
        <v>114701828.63000001</v>
      </c>
      <c r="AK213" s="26">
        <v>106659897.33</v>
      </c>
      <c r="AL213" s="26">
        <v>123202993.63</v>
      </c>
      <c r="AM213" s="26">
        <v>178519573.99000001</v>
      </c>
      <c r="AN213" s="26">
        <v>189991766.75</v>
      </c>
    </row>
    <row r="214" spans="1:40" x14ac:dyDescent="0.2">
      <c r="A214" s="26" t="s">
        <v>19</v>
      </c>
      <c r="B214" s="139">
        <v>2020</v>
      </c>
      <c r="C214" s="45">
        <f>'Single-Family'!C214+'Multi-Family'!C214+'Non-Residential - New Const'!C215</f>
        <v>10</v>
      </c>
      <c r="D214" s="45">
        <f>'Single-Family'!D214+'Multi-Family'!E214+'Non-Residential - New Const'!D215</f>
        <v>2030356.24</v>
      </c>
      <c r="E214" s="45">
        <f>'Single-Family'!E214+'Multi-Family'!F214+'Non-Residential - New Const'!E215</f>
        <v>9</v>
      </c>
      <c r="F214" s="45">
        <f>'Single-Family'!F214+'Multi-Family'!H214+'Non-Residential - New Const'!F215</f>
        <v>7829730</v>
      </c>
      <c r="G214" s="45">
        <f>'Single-Family'!G214+'Multi-Family'!I214+'Non-Residential - New Const'!G215</f>
        <v>155</v>
      </c>
      <c r="H214" s="45">
        <f>'Single-Family'!H214+'Multi-Family'!K214+'Non-Residential - New Const'!H215</f>
        <v>43214103</v>
      </c>
      <c r="I214" s="45">
        <f>'Single-Family'!I214+'Multi-Family'!L214+'Non-Residential - New Const'!I215</f>
        <v>119</v>
      </c>
      <c r="J214" s="45">
        <f>'Single-Family'!J214+'Multi-Family'!N214+'Non-Residential - New Const'!J215</f>
        <v>51276686.379999995</v>
      </c>
      <c r="K214" s="45">
        <f>'Single-Family'!K214+'Multi-Family'!O214+'Non-Residential - New Const'!K215</f>
        <v>11</v>
      </c>
      <c r="L214" s="45">
        <f>'Single-Family'!L214+'Multi-Family'!Q214+'Non-Residential - New Const'!L215</f>
        <v>2537910</v>
      </c>
      <c r="M214" s="45">
        <f>'Single-Family'!M214+'Multi-Family'!R214+'Non-Residential - New Const'!M215</f>
        <v>10</v>
      </c>
      <c r="N214" s="45">
        <f>'Single-Family'!N214+'Multi-Family'!T214+'Non-Residential - New Const'!N215</f>
        <v>2142320</v>
      </c>
      <c r="O214" s="45">
        <f>'Single-Family'!O214+'Multi-Family'!U214+'Non-Residential - New Const'!O215</f>
        <v>2</v>
      </c>
      <c r="P214" s="45">
        <f>'Single-Family'!P214+'Multi-Family'!W214+'Non-Residential - New Const'!P215</f>
        <v>535000</v>
      </c>
      <c r="Q214" s="45">
        <f>'Single-Family'!Q214+'Multi-Family'!X214+'Non-Residential - New Const'!Q215</f>
        <v>3</v>
      </c>
      <c r="R214" s="45">
        <f>'Single-Family'!R214+'Multi-Family'!Z214+'Non-Residential - New Const'!R215</f>
        <v>423116.29</v>
      </c>
      <c r="S214" s="45">
        <f>'Single-Family'!S214+'Multi-Family'!AA214+'Non-Residential - New Const'!S215</f>
        <v>5</v>
      </c>
      <c r="T214" s="45">
        <f>'Single-Family'!T214+'Multi-Family'!AC214+'Non-Residential - New Const'!T215</f>
        <v>795798</v>
      </c>
      <c r="U214" s="21">
        <f t="shared" si="85"/>
        <v>324</v>
      </c>
      <c r="V214" s="22">
        <f t="shared" si="86"/>
        <v>110785019.90999998</v>
      </c>
      <c r="W214" s="19">
        <f>U214-Total!U201</f>
        <v>139</v>
      </c>
      <c r="X214" s="13">
        <f>W214/Total!U201</f>
        <v>0.75135135135135134</v>
      </c>
      <c r="Y214" s="12">
        <f>V214-Total!V201</f>
        <v>37131424.48999998</v>
      </c>
      <c r="Z214" s="13">
        <f>Y214/Total!V201</f>
        <v>0.50413593903003495</v>
      </c>
      <c r="AA214" s="12">
        <f t="shared" ref="AA214:AA222" si="87">AA213+Y214</f>
        <v>58855536.299999982</v>
      </c>
      <c r="AC214" s="148">
        <f>AC213/$AC$137</f>
        <v>105.97097125000001</v>
      </c>
      <c r="AD214" s="148">
        <f t="shared" ref="AD214:AN214" si="88">AD213/$AC$137</f>
        <v>84.578608860000017</v>
      </c>
      <c r="AE214" s="148">
        <f t="shared" si="88"/>
        <v>110.78501990999999</v>
      </c>
      <c r="AF214" s="148">
        <f t="shared" si="88"/>
        <v>75.005919030000001</v>
      </c>
      <c r="AG214" s="148">
        <f t="shared" si="88"/>
        <v>75.938383279999982</v>
      </c>
      <c r="AH214" s="148">
        <f t="shared" si="88"/>
        <v>100.25686324000002</v>
      </c>
      <c r="AI214" s="148">
        <f t="shared" si="88"/>
        <v>82.222840869999999</v>
      </c>
      <c r="AJ214" s="148">
        <f t="shared" si="88"/>
        <v>114.70182863000001</v>
      </c>
      <c r="AK214" s="148">
        <f t="shared" si="88"/>
        <v>106.65989732999999</v>
      </c>
      <c r="AL214" s="148">
        <f t="shared" si="88"/>
        <v>123.20299362999999</v>
      </c>
      <c r="AM214" s="148">
        <f t="shared" si="88"/>
        <v>178.51957399</v>
      </c>
      <c r="AN214" s="148">
        <f t="shared" si="88"/>
        <v>189.99176675000001</v>
      </c>
    </row>
    <row r="215" spans="1:40" x14ac:dyDescent="0.2">
      <c r="A215" s="26" t="s">
        <v>20</v>
      </c>
      <c r="B215" s="139">
        <v>2020</v>
      </c>
      <c r="C215" s="45">
        <f>'Single-Family'!C215+'Multi-Family'!C215+'Non-Residential - New Const'!C216</f>
        <v>7</v>
      </c>
      <c r="D215" s="45">
        <f>'Single-Family'!D215+'Multi-Family'!E215+'Non-Residential - New Const'!D216</f>
        <v>1140005.3799999999</v>
      </c>
      <c r="E215" s="45">
        <f>'Single-Family'!E215+'Multi-Family'!F215+'Non-Residential - New Const'!E216</f>
        <v>7</v>
      </c>
      <c r="F215" s="45">
        <f>'Single-Family'!F215+'Multi-Family'!H215+'Non-Residential - New Const'!F216</f>
        <v>1440000</v>
      </c>
      <c r="G215" s="45">
        <f>'Single-Family'!G215+'Multi-Family'!I215+'Non-Residential - New Const'!G216</f>
        <v>109</v>
      </c>
      <c r="H215" s="45">
        <f>'Single-Family'!H215+'Multi-Family'!K215+'Non-Residential - New Const'!H216</f>
        <v>41702550</v>
      </c>
      <c r="I215" s="45">
        <f>'Single-Family'!I215+'Multi-Family'!L215+'Non-Residential - New Const'!I216</f>
        <v>70</v>
      </c>
      <c r="J215" s="45">
        <f>'Single-Family'!J215+'Multi-Family'!N215+'Non-Residential - New Const'!J216</f>
        <v>26690354.900000002</v>
      </c>
      <c r="K215" s="45">
        <f>'Single-Family'!K215+'Multi-Family'!O215+'Non-Residential - New Const'!K216</f>
        <v>2</v>
      </c>
      <c r="L215" s="45">
        <f>'Single-Family'!L215+'Multi-Family'!Q215+'Non-Residential - New Const'!L216</f>
        <v>505000</v>
      </c>
      <c r="M215" s="45">
        <f>'Single-Family'!M215+'Multi-Family'!R215+'Non-Residential - New Const'!M216</f>
        <v>4</v>
      </c>
      <c r="N215" s="45">
        <f>'Single-Family'!N215+'Multi-Family'!T215+'Non-Residential - New Const'!N216</f>
        <v>1046612</v>
      </c>
      <c r="O215" s="45">
        <f>'Single-Family'!O215+'Multi-Family'!U215+'Non-Residential - New Const'!O216</f>
        <v>1</v>
      </c>
      <c r="P215" s="45">
        <f>'Single-Family'!P215+'Multi-Family'!W215+'Non-Residential - New Const'!P216</f>
        <v>153000</v>
      </c>
      <c r="Q215" s="45">
        <f>'Single-Family'!Q215+'Multi-Family'!X215+'Non-Residential - New Const'!Q216</f>
        <v>1</v>
      </c>
      <c r="R215" s="45">
        <f>'Single-Family'!R215+'Multi-Family'!Z215+'Non-Residential - New Const'!R216</f>
        <v>237537.75</v>
      </c>
      <c r="S215" s="45">
        <f>'Single-Family'!S215+'Multi-Family'!AA215+'Non-Residential - New Const'!S216</f>
        <v>10</v>
      </c>
      <c r="T215" s="45">
        <f>'Single-Family'!T215+'Multi-Family'!AC215+'Non-Residential - New Const'!T216</f>
        <v>2090859</v>
      </c>
      <c r="U215" s="21">
        <f t="shared" si="85"/>
        <v>211</v>
      </c>
      <c r="V215" s="22">
        <f t="shared" si="86"/>
        <v>75005919.030000001</v>
      </c>
      <c r="W215" s="19">
        <f>U215-Total!U202</f>
        <v>-63</v>
      </c>
      <c r="X215" s="13">
        <f>W215/Total!U202</f>
        <v>-0.22992700729927007</v>
      </c>
      <c r="Y215" s="12">
        <f>V215-Total!V202</f>
        <v>-29206384.659999996</v>
      </c>
      <c r="Z215" s="13">
        <f>Y215/Total!V202</f>
        <v>-0.2802585071613054</v>
      </c>
      <c r="AA215" s="12">
        <f t="shared" si="87"/>
        <v>29649151.639999986</v>
      </c>
    </row>
    <row r="216" spans="1:40" x14ac:dyDescent="0.2">
      <c r="A216" s="26" t="s">
        <v>21</v>
      </c>
      <c r="B216" s="139">
        <v>2020</v>
      </c>
      <c r="C216" s="45">
        <f>'Single-Family'!C216+'Multi-Family'!C216+'Non-Residential - New Const'!C217</f>
        <v>14</v>
      </c>
      <c r="D216" s="45">
        <f>'Single-Family'!D216+'Multi-Family'!E216+'Non-Residential - New Const'!D217</f>
        <v>4074719.27</v>
      </c>
      <c r="E216" s="45">
        <f>'Single-Family'!E216+'Multi-Family'!F216+'Non-Residential - New Const'!E217</f>
        <v>3</v>
      </c>
      <c r="F216" s="45">
        <f>'Single-Family'!F216+'Multi-Family'!H216+'Non-Residential - New Const'!F217</f>
        <v>6373286</v>
      </c>
      <c r="G216" s="45">
        <f>'Single-Family'!G216+'Multi-Family'!I216+'Non-Residential - New Const'!G217</f>
        <v>159</v>
      </c>
      <c r="H216" s="45">
        <f>'Single-Family'!H216+'Multi-Family'!K216+'Non-Residential - New Const'!H217</f>
        <v>31464388</v>
      </c>
      <c r="I216" s="45">
        <f>'Single-Family'!I216+'Multi-Family'!L216+'Non-Residential - New Const'!I217</f>
        <v>74</v>
      </c>
      <c r="J216" s="45">
        <f>'Single-Family'!J216+'Multi-Family'!N216+'Non-Residential - New Const'!J217</f>
        <v>24573976.009999998</v>
      </c>
      <c r="K216" s="45">
        <f>'Single-Family'!K216+'Multi-Family'!O216+'Non-Residential - New Const'!K217</f>
        <v>1</v>
      </c>
      <c r="L216" s="45">
        <f>'Single-Family'!L216+'Multi-Family'!Q216+'Non-Residential - New Const'!L217</f>
        <v>360000</v>
      </c>
      <c r="M216" s="45">
        <f>'Single-Family'!M216+'Multi-Family'!R216+'Non-Residential - New Const'!M217</f>
        <v>6</v>
      </c>
      <c r="N216" s="45">
        <f>'Single-Family'!N216+'Multi-Family'!T216+'Non-Residential - New Const'!N217</f>
        <v>1986167</v>
      </c>
      <c r="O216" s="45">
        <f>'Single-Family'!O216+'Multi-Family'!U216+'Non-Residential - New Const'!O217</f>
        <v>1</v>
      </c>
      <c r="P216" s="45">
        <f>'Single-Family'!P216+'Multi-Family'!W216+'Non-Residential - New Const'!P217</f>
        <v>371000</v>
      </c>
      <c r="Q216" s="45">
        <f>'Single-Family'!Q216+'Multi-Family'!X216+'Non-Residential - New Const'!Q217</f>
        <v>3</v>
      </c>
      <c r="R216" s="45">
        <f>'Single-Family'!R216+'Multi-Family'!Z216+'Non-Residential - New Const'!R217</f>
        <v>689758</v>
      </c>
      <c r="S216" s="45">
        <f>'Single-Family'!S216+'Multi-Family'!AA216+'Non-Residential - New Const'!S217</f>
        <v>7</v>
      </c>
      <c r="T216" s="45">
        <f>'Single-Family'!T216+'Multi-Family'!AC216+'Non-Residential - New Const'!T217</f>
        <v>6045089</v>
      </c>
      <c r="U216" s="21">
        <f t="shared" si="85"/>
        <v>268</v>
      </c>
      <c r="V216" s="22">
        <f t="shared" si="86"/>
        <v>75938383.279999986</v>
      </c>
      <c r="W216" s="19">
        <f>U216-Total!U203</f>
        <v>12</v>
      </c>
      <c r="X216" s="13">
        <f>W216/Total!U203</f>
        <v>4.6875E-2</v>
      </c>
      <c r="Y216" s="12">
        <f>V216-Total!V203</f>
        <v>-46838043.610000014</v>
      </c>
      <c r="Z216" s="13">
        <f>Y216/Total!V203</f>
        <v>-0.38149052547329765</v>
      </c>
      <c r="AA216" s="12">
        <f t="shared" si="87"/>
        <v>-17188891.970000029</v>
      </c>
    </row>
    <row r="217" spans="1:40" x14ac:dyDescent="0.2">
      <c r="A217" s="26" t="s">
        <v>22</v>
      </c>
      <c r="B217" s="139">
        <v>2020</v>
      </c>
      <c r="C217" s="45">
        <f>'Single-Family'!C217+'Multi-Family'!C217+'Non-Residential - New Const'!C218</f>
        <v>18</v>
      </c>
      <c r="D217" s="45">
        <f>'Single-Family'!D217+'Multi-Family'!E217+'Non-Residential - New Const'!D218</f>
        <v>3198997</v>
      </c>
      <c r="E217" s="45">
        <f>'Single-Family'!E217+'Multi-Family'!F217+'Non-Residential - New Const'!E218</f>
        <v>5</v>
      </c>
      <c r="F217" s="45">
        <f>'Single-Family'!F217+'Multi-Family'!H217+'Non-Residential - New Const'!F218</f>
        <v>663000</v>
      </c>
      <c r="G217" s="45">
        <f>'Single-Family'!G217+'Multi-Family'!I217+'Non-Residential - New Const'!G218</f>
        <v>183</v>
      </c>
      <c r="H217" s="45">
        <f>'Single-Family'!H217+'Multi-Family'!K217+'Non-Residential - New Const'!H218</f>
        <v>36158575</v>
      </c>
      <c r="I217" s="45">
        <f>'Single-Family'!I217+'Multi-Family'!L217+'Non-Residential - New Const'!I218</f>
        <v>104</v>
      </c>
      <c r="J217" s="45">
        <f>'Single-Family'!J217+'Multi-Family'!N217+'Non-Residential - New Const'!J218</f>
        <v>51831335.99000001</v>
      </c>
      <c r="K217" s="45">
        <f>'Single-Family'!K217+'Multi-Family'!O217+'Non-Residential - New Const'!K218</f>
        <v>2</v>
      </c>
      <c r="L217" s="45">
        <f>'Single-Family'!L217+'Multi-Family'!Q217+'Non-Residential - New Const'!L218</f>
        <v>617000</v>
      </c>
      <c r="M217" s="45">
        <f>'Single-Family'!M217+'Multi-Family'!R217+'Non-Residential - New Const'!M218</f>
        <v>10</v>
      </c>
      <c r="N217" s="45">
        <f>'Single-Family'!N217+'Multi-Family'!T217+'Non-Residential - New Const'!N218</f>
        <v>2943320</v>
      </c>
      <c r="O217" s="45">
        <f>'Single-Family'!O217+'Multi-Family'!U217+'Non-Residential - New Const'!O218</f>
        <v>4</v>
      </c>
      <c r="P217" s="45">
        <f>'Single-Family'!P217+'Multi-Family'!W217+'Non-Residential - New Const'!P218</f>
        <v>878000</v>
      </c>
      <c r="Q217" s="45">
        <f>'Single-Family'!Q217+'Multi-Family'!X217+'Non-Residential - New Const'!Q218</f>
        <v>5</v>
      </c>
      <c r="R217" s="45">
        <f>'Single-Family'!R217+'Multi-Family'!Z217+'Non-Residential - New Const'!R218</f>
        <v>885640.25</v>
      </c>
      <c r="S217" s="45">
        <f>'Single-Family'!S217+'Multi-Family'!AA217+'Non-Residential - New Const'!S218</f>
        <v>10</v>
      </c>
      <c r="T217" s="45">
        <f>'Single-Family'!T217+'Multi-Family'!AC217+'Non-Residential - New Const'!T218</f>
        <v>3080995</v>
      </c>
      <c r="U217" s="21">
        <f t="shared" si="85"/>
        <v>341</v>
      </c>
      <c r="V217" s="22">
        <f t="shared" si="86"/>
        <v>100256863.24000001</v>
      </c>
      <c r="W217" s="19">
        <f>U217-Total!U204</f>
        <v>81</v>
      </c>
      <c r="X217" s="13">
        <f>W217/Total!U204</f>
        <v>0.31153846153846154</v>
      </c>
      <c r="Y217" s="12">
        <f>V217-Total!V204</f>
        <v>2749847.0600000024</v>
      </c>
      <c r="Z217" s="13">
        <f>Y217/Total!V204</f>
        <v>2.820153018449182E-2</v>
      </c>
      <c r="AA217" s="12">
        <f t="shared" si="87"/>
        <v>-14439044.910000026</v>
      </c>
    </row>
    <row r="218" spans="1:40" x14ac:dyDescent="0.2">
      <c r="A218" s="26" t="s">
        <v>23</v>
      </c>
      <c r="B218" s="139">
        <v>2020</v>
      </c>
      <c r="C218" s="45">
        <f>'Single-Family'!C218+'Multi-Family'!C218+'Non-Residential - New Const'!C219</f>
        <v>15</v>
      </c>
      <c r="D218" s="45">
        <f>'Single-Family'!D218+'Multi-Family'!E218+'Non-Residential - New Const'!D219</f>
        <v>3291203</v>
      </c>
      <c r="E218" s="45">
        <f>'Single-Family'!E218+'Multi-Family'!F218+'Non-Residential - New Const'!E219</f>
        <v>2</v>
      </c>
      <c r="F218" s="45">
        <f>'Single-Family'!F218+'Multi-Family'!H218+'Non-Residential - New Const'!F219</f>
        <v>280400</v>
      </c>
      <c r="G218" s="45">
        <f>'Single-Family'!G218+'Multi-Family'!I218+'Non-Residential - New Const'!G219</f>
        <v>189</v>
      </c>
      <c r="H218" s="45">
        <f>'Single-Family'!H218+'Multi-Family'!K218+'Non-Residential - New Const'!H219</f>
        <v>31553856</v>
      </c>
      <c r="I218" s="45">
        <f>'Single-Family'!I218+'Multi-Family'!L218+'Non-Residential - New Const'!I219</f>
        <v>109</v>
      </c>
      <c r="J218" s="45">
        <f>'Single-Family'!J218+'Multi-Family'!N218+'Non-Residential - New Const'!J219</f>
        <v>39324903.219999999</v>
      </c>
      <c r="K218" s="45">
        <f>'Single-Family'!K218+'Multi-Family'!O218+'Non-Residential - New Const'!K219</f>
        <v>3</v>
      </c>
      <c r="L218" s="45">
        <f>'Single-Family'!L218+'Multi-Family'!Q218+'Non-Residential - New Const'!L219</f>
        <v>1045800</v>
      </c>
      <c r="M218" s="45">
        <f>'Single-Family'!M218+'Multi-Family'!R218+'Non-Residential - New Const'!M219</f>
        <v>7</v>
      </c>
      <c r="N218" s="45">
        <f>'Single-Family'!N218+'Multi-Family'!T218+'Non-Residential - New Const'!N219</f>
        <v>4039933</v>
      </c>
      <c r="O218" s="45">
        <f>'Single-Family'!O218+'Multi-Family'!U218+'Non-Residential - New Const'!O219</f>
        <v>1</v>
      </c>
      <c r="P218" s="45">
        <f>'Single-Family'!P218+'Multi-Family'!W218+'Non-Residential - New Const'!P219</f>
        <v>350000</v>
      </c>
      <c r="Q218" s="45">
        <f>'Single-Family'!Q218+'Multi-Family'!X218+'Non-Residential - New Const'!Q219</f>
        <v>6</v>
      </c>
      <c r="R218" s="45">
        <f>'Single-Family'!R218+'Multi-Family'!Z218+'Non-Residential - New Const'!R219</f>
        <v>1073243.6499999999</v>
      </c>
      <c r="S218" s="45">
        <f>'Single-Family'!S218+'Multi-Family'!AA218+'Non-Residential - New Const'!S219</f>
        <v>7</v>
      </c>
      <c r="T218" s="45">
        <f>'Single-Family'!T218+'Multi-Family'!AC218+'Non-Residential - New Const'!T219</f>
        <v>1263502</v>
      </c>
      <c r="U218" s="21">
        <f t="shared" si="85"/>
        <v>339</v>
      </c>
      <c r="V218" s="22">
        <f t="shared" si="86"/>
        <v>82222840.870000005</v>
      </c>
      <c r="W218" s="19">
        <f>U218-Total!U205</f>
        <v>81</v>
      </c>
      <c r="X218" s="13">
        <f>W218/Total!U205</f>
        <v>0.31395348837209303</v>
      </c>
      <c r="Y218" s="12">
        <f>V218-Total!V205</f>
        <v>-17933219.099999994</v>
      </c>
      <c r="Z218" s="13">
        <f>Y218/Total!V205</f>
        <v>-0.1790527613144085</v>
      </c>
      <c r="AA218" s="12">
        <f t="shared" si="87"/>
        <v>-32372264.01000002</v>
      </c>
    </row>
    <row r="219" spans="1:40" x14ac:dyDescent="0.2">
      <c r="A219" s="26" t="s">
        <v>24</v>
      </c>
      <c r="B219" s="139">
        <v>2020</v>
      </c>
      <c r="C219" s="45">
        <f>'Single-Family'!C219+'Multi-Family'!C219+'Non-Residential - New Const'!C220</f>
        <v>14</v>
      </c>
      <c r="D219" s="45">
        <f>'Single-Family'!D219+'Multi-Family'!E219+'Non-Residential - New Const'!D220</f>
        <v>4583323.67</v>
      </c>
      <c r="E219" s="45">
        <f>'Single-Family'!E219+'Multi-Family'!F219+'Non-Residential - New Const'!E220</f>
        <v>2</v>
      </c>
      <c r="F219" s="45">
        <f>'Single-Family'!F219+'Multi-Family'!H219+'Non-Residential - New Const'!F220</f>
        <v>5300000</v>
      </c>
      <c r="G219" s="45">
        <f>'Single-Family'!G219+'Multi-Family'!I219+'Non-Residential - New Const'!G220</f>
        <v>206</v>
      </c>
      <c r="H219" s="45">
        <f>'Single-Family'!H219+'Multi-Family'!K219+'Non-Residential - New Const'!H220</f>
        <v>34999506</v>
      </c>
      <c r="I219" s="45">
        <f>'Single-Family'!I219+'Multi-Family'!L219+'Non-Residential - New Const'!I220</f>
        <v>130</v>
      </c>
      <c r="J219" s="45">
        <f>'Single-Family'!J219+'Multi-Family'!N219+'Non-Residential - New Const'!J220</f>
        <v>62431008.210000001</v>
      </c>
      <c r="K219" s="45">
        <f>'Single-Family'!K219+'Multi-Family'!O219+'Non-Residential - New Const'!K220</f>
        <v>0</v>
      </c>
      <c r="L219" s="45">
        <f>'Single-Family'!L219+'Multi-Family'!Q219+'Non-Residential - New Const'!L220</f>
        <v>0</v>
      </c>
      <c r="M219" s="45">
        <f>'Single-Family'!M219+'Multi-Family'!R219+'Non-Residential - New Const'!M220</f>
        <v>1</v>
      </c>
      <c r="N219" s="45">
        <f>'Single-Family'!N219+'Multi-Family'!T219+'Non-Residential - New Const'!N220</f>
        <v>70560</v>
      </c>
      <c r="O219" s="45">
        <f>'Single-Family'!O219+'Multi-Family'!U219+'Non-Residential - New Const'!O220</f>
        <v>4</v>
      </c>
      <c r="P219" s="45">
        <f>'Single-Family'!P219+'Multi-Family'!W219+'Non-Residential - New Const'!P220</f>
        <v>747000</v>
      </c>
      <c r="Q219" s="45">
        <f>'Single-Family'!Q219+'Multi-Family'!X219+'Non-Residential - New Const'!Q220</f>
        <v>7</v>
      </c>
      <c r="R219" s="45">
        <f>'Single-Family'!R219+'Multi-Family'!Z219+'Non-Residential - New Const'!R220</f>
        <v>1277870.75</v>
      </c>
      <c r="S219" s="45">
        <f>'Single-Family'!S219+'Multi-Family'!AA219+'Non-Residential - New Const'!S220</f>
        <v>9</v>
      </c>
      <c r="T219" s="45">
        <f>'Single-Family'!T219+'Multi-Family'!AC219+'Non-Residential - New Const'!T220</f>
        <v>5292560</v>
      </c>
      <c r="U219" s="21">
        <f t="shared" si="85"/>
        <v>373</v>
      </c>
      <c r="V219" s="22">
        <f t="shared" si="86"/>
        <v>114701828.63000001</v>
      </c>
      <c r="W219" s="19">
        <f>U219-Total!U206</f>
        <v>98</v>
      </c>
      <c r="X219" s="13">
        <f>W219/Total!U206</f>
        <v>0.35636363636363638</v>
      </c>
      <c r="Y219" s="12">
        <f>V219-Total!V206</f>
        <v>-13212898.679999992</v>
      </c>
      <c r="Z219" s="13">
        <f>Y219/Total!V206</f>
        <v>-0.1032945850557041</v>
      </c>
      <c r="AA219" s="12">
        <f t="shared" si="87"/>
        <v>-45585162.690000013</v>
      </c>
    </row>
    <row r="220" spans="1:40" x14ac:dyDescent="0.2">
      <c r="A220" s="26" t="s">
        <v>25</v>
      </c>
      <c r="B220" s="139">
        <v>2020</v>
      </c>
      <c r="C220" s="45">
        <f>'Single-Family'!C220+'Multi-Family'!C220+'Non-Residential - New Const'!C221</f>
        <v>10</v>
      </c>
      <c r="D220" s="45">
        <f>'Single-Family'!D220+'Multi-Family'!E220+'Non-Residential - New Const'!D221</f>
        <v>1874935.23</v>
      </c>
      <c r="E220" s="45">
        <f>'Single-Family'!E220+'Multi-Family'!F220+'Non-Residential - New Const'!E221</f>
        <v>2</v>
      </c>
      <c r="F220" s="45">
        <f>'Single-Family'!F220+'Multi-Family'!H220+'Non-Residential - New Const'!F221</f>
        <v>490000</v>
      </c>
      <c r="G220" s="45">
        <f>'Single-Family'!G220+'Multi-Family'!I220+'Non-Residential - New Const'!G221</f>
        <v>181</v>
      </c>
      <c r="H220" s="45">
        <f>'Single-Family'!H220+'Multi-Family'!K220+'Non-Residential - New Const'!H221</f>
        <v>55702655</v>
      </c>
      <c r="I220" s="45">
        <f>'Single-Family'!I220+'Multi-Family'!L220+'Non-Residential - New Const'!I221</f>
        <v>82</v>
      </c>
      <c r="J220" s="45">
        <f>'Single-Family'!J220+'Multi-Family'!N220+'Non-Residential - New Const'!J221</f>
        <v>29699878.100000001</v>
      </c>
      <c r="K220" s="45">
        <f>'Single-Family'!K220+'Multi-Family'!O220+'Non-Residential - New Const'!K221</f>
        <v>0</v>
      </c>
      <c r="L220" s="45">
        <f>'Single-Family'!L220+'Multi-Family'!Q220+'Non-Residential - New Const'!L221</f>
        <v>0</v>
      </c>
      <c r="M220" s="45">
        <f>'Single-Family'!M220+'Multi-Family'!R220+'Non-Residential - New Const'!M221</f>
        <v>6</v>
      </c>
      <c r="N220" s="45">
        <f>'Single-Family'!N220+'Multi-Family'!T220+'Non-Residential - New Const'!N221</f>
        <v>1225062</v>
      </c>
      <c r="O220" s="45">
        <f>'Single-Family'!O220+'Multi-Family'!U220+'Non-Residential - New Const'!O221</f>
        <v>4</v>
      </c>
      <c r="P220" s="45">
        <f>'Single-Family'!P220+'Multi-Family'!W220+'Non-Residential - New Const'!P221</f>
        <v>1325000</v>
      </c>
      <c r="Q220" s="45">
        <f>'Single-Family'!Q220+'Multi-Family'!X220+'Non-Residential - New Const'!Q221</f>
        <v>1</v>
      </c>
      <c r="R220" s="45">
        <f>'Single-Family'!R220+'Multi-Family'!Z220+'Non-Residential - New Const'!R221</f>
        <v>266500</v>
      </c>
      <c r="S220" s="45">
        <f>'Single-Family'!S220+'Multi-Family'!AA220+'Non-Residential - New Const'!S221</f>
        <v>12</v>
      </c>
      <c r="T220" s="45">
        <f>'Single-Family'!T220+'Multi-Family'!AC220+'Non-Residential - New Const'!T221</f>
        <v>16075867</v>
      </c>
      <c r="U220" s="21">
        <f t="shared" si="85"/>
        <v>298</v>
      </c>
      <c r="V220" s="22">
        <f t="shared" si="86"/>
        <v>106659897.33</v>
      </c>
      <c r="W220" s="19">
        <f>U220-Total!U207</f>
        <v>-18</v>
      </c>
      <c r="X220" s="13">
        <f>W220/Total!U207</f>
        <v>-5.6962025316455694E-2</v>
      </c>
      <c r="Y220" s="12">
        <f>V220-Total!V207</f>
        <v>-622254134.81000006</v>
      </c>
      <c r="Z220" s="13">
        <f>Y220/Total!V207</f>
        <v>-0.85367287138531278</v>
      </c>
      <c r="AA220" s="12">
        <f t="shared" si="87"/>
        <v>-667839297.50000012</v>
      </c>
    </row>
    <row r="221" spans="1:40" x14ac:dyDescent="0.2">
      <c r="A221" s="26" t="s">
        <v>26</v>
      </c>
      <c r="B221" s="139">
        <v>2020</v>
      </c>
      <c r="C221" s="45">
        <f>'Single-Family'!C221+'Multi-Family'!C221+'Non-Residential - New Const'!C222</f>
        <v>9</v>
      </c>
      <c r="D221" s="45">
        <f>'Single-Family'!D221+'Multi-Family'!E221+'Non-Residential - New Const'!D222</f>
        <v>2213846</v>
      </c>
      <c r="E221" s="45">
        <f>'Single-Family'!E221+'Multi-Family'!F221+'Non-Residential - New Const'!E222</f>
        <v>31</v>
      </c>
      <c r="F221" s="45">
        <f>'Single-Family'!F221+'Multi-Family'!H221+'Non-Residential - New Const'!F222</f>
        <v>15380948</v>
      </c>
      <c r="G221" s="45">
        <f>'Single-Family'!G221+'Multi-Family'!I221+'Non-Residential - New Const'!G222</f>
        <v>173</v>
      </c>
      <c r="H221" s="45">
        <f>'Single-Family'!H221+'Multi-Family'!K221+'Non-Residential - New Const'!H222</f>
        <v>34877193</v>
      </c>
      <c r="I221" s="45">
        <f>'Single-Family'!I221+'Multi-Family'!L221+'Non-Residential - New Const'!I222</f>
        <v>100</v>
      </c>
      <c r="J221" s="45">
        <f>'Single-Family'!J221+'Multi-Family'!N221+'Non-Residential - New Const'!J222</f>
        <v>58320504.629999995</v>
      </c>
      <c r="K221" s="45">
        <f>'Single-Family'!K221+'Multi-Family'!O221+'Non-Residential - New Const'!K222</f>
        <v>3</v>
      </c>
      <c r="L221" s="45">
        <f>'Single-Family'!L221+'Multi-Family'!Q221+'Non-Residential - New Const'!L222</f>
        <v>820000</v>
      </c>
      <c r="M221" s="45">
        <f>'Single-Family'!M221+'Multi-Family'!R221+'Non-Residential - New Const'!M222</f>
        <v>12</v>
      </c>
      <c r="N221" s="45">
        <f>'Single-Family'!N221+'Multi-Family'!T221+'Non-Residential - New Const'!N222</f>
        <v>2898040</v>
      </c>
      <c r="O221" s="45">
        <f>'Single-Family'!O221+'Multi-Family'!U221+'Non-Residential - New Const'!O222</f>
        <v>4</v>
      </c>
      <c r="P221" s="45">
        <f>'Single-Family'!P221+'Multi-Family'!W221+'Non-Residential - New Const'!P222</f>
        <v>1100000</v>
      </c>
      <c r="Q221" s="45">
        <f>'Single-Family'!Q221+'Multi-Family'!X221+'Non-Residential - New Const'!Q222</f>
        <v>2</v>
      </c>
      <c r="R221" s="45">
        <f>'Single-Family'!R221+'Multi-Family'!Z221+'Non-Residential - New Const'!R222</f>
        <v>556475</v>
      </c>
      <c r="S221" s="45">
        <f>'Single-Family'!S221+'Multi-Family'!AA221+'Non-Residential - New Const'!S222</f>
        <v>8</v>
      </c>
      <c r="T221" s="45">
        <f>'Single-Family'!T221+'Multi-Family'!AC221+'Non-Residential - New Const'!T222</f>
        <v>7035987</v>
      </c>
      <c r="U221" s="21">
        <f t="shared" si="85"/>
        <v>342</v>
      </c>
      <c r="V221" s="22">
        <f t="shared" si="86"/>
        <v>123202993.63</v>
      </c>
      <c r="W221" s="19">
        <f>U221-Total!U208</f>
        <v>43</v>
      </c>
      <c r="X221" s="13">
        <f>W221/Total!U208</f>
        <v>0.14381270903010032</v>
      </c>
      <c r="Y221" s="12">
        <f>V221-Total!V208</f>
        <v>-300225077.70999998</v>
      </c>
      <c r="Z221" s="13">
        <f>Y221/Total!V208</f>
        <v>-0.70903442173754294</v>
      </c>
      <c r="AA221" s="12">
        <f t="shared" si="87"/>
        <v>-968064375.21000004</v>
      </c>
    </row>
    <row r="222" spans="1:40" x14ac:dyDescent="0.2">
      <c r="A222" s="26" t="s">
        <v>27</v>
      </c>
      <c r="B222" s="139">
        <v>2020</v>
      </c>
      <c r="C222" s="45">
        <f>'Single-Family'!C222+'Multi-Family'!C222+'Non-Residential - New Const'!C223</f>
        <v>10</v>
      </c>
      <c r="D222" s="45">
        <f>'Single-Family'!D222+'Multi-Family'!E222+'Non-Residential - New Const'!D223</f>
        <v>1641155.5899999999</v>
      </c>
      <c r="E222" s="45">
        <f>'Single-Family'!E222+'Multi-Family'!F222+'Non-Residential - New Const'!E223</f>
        <v>24</v>
      </c>
      <c r="F222" s="45">
        <f>'Single-Family'!F222+'Multi-Family'!H222+'Non-Residential - New Const'!F223</f>
        <v>4407200</v>
      </c>
      <c r="G222" s="45">
        <f>'Single-Family'!G222+'Multi-Family'!I222+'Non-Residential - New Const'!G223</f>
        <v>178</v>
      </c>
      <c r="H222" s="45">
        <f>'Single-Family'!H222+'Multi-Family'!K222+'Non-Residential - New Const'!H223</f>
        <v>89553748</v>
      </c>
      <c r="I222" s="45">
        <f>'Single-Family'!I222+'Multi-Family'!L222+'Non-Residential - New Const'!I223</f>
        <v>75</v>
      </c>
      <c r="J222" s="45">
        <f>'Single-Family'!J222+'Multi-Family'!N222+'Non-Residential - New Const'!J223</f>
        <v>72288790.150000006</v>
      </c>
      <c r="K222" s="45">
        <f>'Single-Family'!K222+'Multi-Family'!O222+'Non-Residential - New Const'!K223</f>
        <v>1</v>
      </c>
      <c r="L222" s="45">
        <f>'Single-Family'!L222+'Multi-Family'!Q222+'Non-Residential - New Const'!L223</f>
        <v>325000</v>
      </c>
      <c r="M222" s="45">
        <f>'Single-Family'!M222+'Multi-Family'!R222+'Non-Residential - New Const'!M223</f>
        <v>9</v>
      </c>
      <c r="N222" s="45">
        <f>'Single-Family'!N222+'Multi-Family'!T222+'Non-Residential - New Const'!N223</f>
        <v>6774368</v>
      </c>
      <c r="O222" s="45">
        <f>'Single-Family'!O222+'Multi-Family'!U222+'Non-Residential - New Const'!O223</f>
        <v>1</v>
      </c>
      <c r="P222" s="45">
        <f>'Single-Family'!P222+'Multi-Family'!W222+'Non-Residential - New Const'!P223</f>
        <v>200000</v>
      </c>
      <c r="Q222" s="45">
        <f>'Single-Family'!Q222+'Multi-Family'!X222+'Non-Residential - New Const'!Q223</f>
        <v>7</v>
      </c>
      <c r="R222" s="45">
        <f>'Single-Family'!R222+'Multi-Family'!Z222+'Non-Residential - New Const'!R223</f>
        <v>1429527.25</v>
      </c>
      <c r="S222" s="45">
        <f>'Single-Family'!S222+'Multi-Family'!AA222+'Non-Residential - New Const'!S223</f>
        <v>10</v>
      </c>
      <c r="T222" s="45">
        <f>'Single-Family'!T222+'Multi-Family'!AC222+'Non-Residential - New Const'!T223</f>
        <v>1899785</v>
      </c>
      <c r="U222" s="21">
        <f t="shared" si="85"/>
        <v>315</v>
      </c>
      <c r="V222" s="22">
        <f t="shared" si="86"/>
        <v>178519573.99000001</v>
      </c>
      <c r="W222" s="19">
        <f>U222-Total!U209</f>
        <v>117</v>
      </c>
      <c r="X222" s="13">
        <f>W222/Total!U209</f>
        <v>0.59090909090909094</v>
      </c>
      <c r="Y222" s="12">
        <f>V222-Total!V209</f>
        <v>98204772.430000007</v>
      </c>
      <c r="Z222" s="13">
        <f>Y222/Total!V209</f>
        <v>1.2227481176883082</v>
      </c>
      <c r="AA222" s="12">
        <f t="shared" si="87"/>
        <v>-869859602.77999997</v>
      </c>
    </row>
    <row r="223" spans="1:40" x14ac:dyDescent="0.2">
      <c r="A223" s="26" t="s">
        <v>28</v>
      </c>
      <c r="B223" s="139">
        <v>2020</v>
      </c>
      <c r="C223" s="45">
        <f>'Single-Family'!C223+'Multi-Family'!C223+'Non-Residential - New Const'!C224</f>
        <v>9</v>
      </c>
      <c r="D223" s="45">
        <f>'Single-Family'!D223+'Multi-Family'!E223+'Non-Residential - New Const'!D224</f>
        <v>1636531.13</v>
      </c>
      <c r="E223" s="45">
        <f>'Single-Family'!E223+'Multi-Family'!F223+'Non-Residential - New Const'!E224</f>
        <v>4</v>
      </c>
      <c r="F223" s="45">
        <f>'Single-Family'!F223+'Multi-Family'!H223+'Non-Residential - New Const'!F224</f>
        <v>1047000</v>
      </c>
      <c r="G223" s="45">
        <f>'Single-Family'!G223+'Multi-Family'!I223+'Non-Residential - New Const'!G224</f>
        <v>159</v>
      </c>
      <c r="H223" s="45">
        <f>'Single-Family'!H223+'Multi-Family'!K223+'Non-Residential - New Const'!H224</f>
        <v>49499834</v>
      </c>
      <c r="I223" s="45">
        <f>'Single-Family'!I223+'Multi-Family'!L223+'Non-Residential - New Const'!I224</f>
        <v>102</v>
      </c>
      <c r="J223" s="45">
        <f>'Single-Family'!J223+'Multi-Family'!N223+'Non-Residential - New Const'!J224</f>
        <v>77925821.370000005</v>
      </c>
      <c r="K223" s="45">
        <f>'Single-Family'!K223+'Multi-Family'!O223+'Non-Residential - New Const'!K224</f>
        <v>1</v>
      </c>
      <c r="L223" s="45">
        <f>'Single-Family'!L223+'Multi-Family'!Q223+'Non-Residential - New Const'!L224</f>
        <v>285000</v>
      </c>
      <c r="M223" s="45">
        <f>'Single-Family'!M223+'Multi-Family'!R223+'Non-Residential - New Const'!M224</f>
        <v>3</v>
      </c>
      <c r="N223" s="45">
        <f>'Single-Family'!N223+'Multi-Family'!T223+'Non-Residential - New Const'!N224</f>
        <v>57654091</v>
      </c>
      <c r="O223" s="45">
        <f>'Single-Family'!O223+'Multi-Family'!U223+'Non-Residential - New Const'!O224</f>
        <v>2</v>
      </c>
      <c r="P223" s="45">
        <f>'Single-Family'!P223+'Multi-Family'!W223+'Non-Residential - New Const'!P224</f>
        <v>418000</v>
      </c>
      <c r="Q223" s="45">
        <f>'Single-Family'!Q223+'Multi-Family'!X223+'Non-Residential - New Const'!Q224</f>
        <v>1</v>
      </c>
      <c r="R223" s="45">
        <f>'Single-Family'!R223+'Multi-Family'!Z223+'Non-Residential - New Const'!R224</f>
        <v>157031.25</v>
      </c>
      <c r="S223" s="45">
        <f>'Single-Family'!S223+'Multi-Family'!AA223+'Non-Residential - New Const'!S224</f>
        <v>6</v>
      </c>
      <c r="T223" s="45">
        <f>'Single-Family'!T223+'Multi-Family'!AC223+'Non-Residential - New Const'!T224</f>
        <v>1368458</v>
      </c>
      <c r="U223" s="21">
        <f t="shared" si="85"/>
        <v>287</v>
      </c>
      <c r="V223" s="22">
        <f t="shared" si="86"/>
        <v>189991766.75</v>
      </c>
      <c r="W223" s="19">
        <f>U223-Total!U210</f>
        <v>82</v>
      </c>
      <c r="X223" s="13">
        <f>W223/Total!U210</f>
        <v>0.4</v>
      </c>
      <c r="Y223" s="12">
        <f>V223-Total!V210</f>
        <v>121929439.86</v>
      </c>
      <c r="Z223" s="13">
        <f>Y223/Total!V210</f>
        <v>1.7914380161738839</v>
      </c>
      <c r="AA223" s="12">
        <f>AA222+Y223</f>
        <v>-747930162.91999996</v>
      </c>
    </row>
    <row r="224" spans="1:40" ht="13.5" thickBot="1" x14ac:dyDescent="0.25">
      <c r="A224" s="27" t="s">
        <v>29</v>
      </c>
      <c r="B224" s="15">
        <v>2020</v>
      </c>
      <c r="C224" s="150">
        <f>'Single-Family'!C224+'Multi-Family'!C224+'Non-Residential - New Const'!C225</f>
        <v>127</v>
      </c>
      <c r="D224" s="140">
        <f>'Single-Family'!D224+'Multi-Family'!E224+'Non-Residential - New Const'!D225</f>
        <v>27999530.659999996</v>
      </c>
      <c r="E224" s="140">
        <f>'Single-Family'!E224+'Multi-Family'!F224+'Non-Residential - New Const'!E225</f>
        <v>114</v>
      </c>
      <c r="F224" s="140">
        <f>'Single-Family'!F224+'Multi-Family'!H224+'Non-Residential - New Const'!F225</f>
        <v>53894044</v>
      </c>
      <c r="G224" s="140">
        <f>'Single-Family'!G224+'Multi-Family'!I224+'Non-Residential - New Const'!G225</f>
        <v>1916</v>
      </c>
      <c r="H224" s="140">
        <f>'Single-Family'!H224+'Multi-Family'!K224+'Non-Residential - New Const'!H225</f>
        <v>546036262</v>
      </c>
      <c r="I224" s="140">
        <f>'Single-Family'!I224+'Multi-Family'!L224+'Non-Residential - New Const'!I225</f>
        <v>1109</v>
      </c>
      <c r="J224" s="140">
        <f>'Single-Family'!J224+'Multi-Family'!N224+'Non-Residential - New Const'!J225</f>
        <v>552119437.92000008</v>
      </c>
      <c r="K224" s="140">
        <f>'Single-Family'!K224+'Multi-Family'!O224+'Non-Residential - New Const'!K225</f>
        <v>26</v>
      </c>
      <c r="L224" s="140">
        <f>'Single-Family'!L224+'Multi-Family'!Q224+'Non-Residential - New Const'!L225</f>
        <v>7049710</v>
      </c>
      <c r="M224" s="140">
        <f>'Single-Family'!M224+'Multi-Family'!R224+'Non-Residential - New Const'!M225</f>
        <v>76</v>
      </c>
      <c r="N224" s="140">
        <f>'Single-Family'!N224+'Multi-Family'!T224+'Non-Residential - New Const'!N225</f>
        <v>83503113</v>
      </c>
      <c r="O224" s="140">
        <f>'Single-Family'!O224+'Multi-Family'!U224+'Non-Residential - New Const'!O225</f>
        <v>25</v>
      </c>
      <c r="P224" s="140">
        <f>'Single-Family'!P224+'Multi-Family'!W224+'Non-Residential - New Const'!P225</f>
        <v>6377000</v>
      </c>
      <c r="Q224" s="140">
        <f>'Single-Family'!Q224+'Multi-Family'!X224+'Non-Residential - New Const'!Q225</f>
        <v>37</v>
      </c>
      <c r="R224" s="140">
        <f>'Single-Family'!R224+'Multi-Family'!Z224+'Non-Residential - New Const'!R225</f>
        <v>13395400.190000001</v>
      </c>
      <c r="S224" s="140">
        <f>'Single-Family'!S224+'Multi-Family'!AA224+'Non-Residential - New Const'!S225</f>
        <v>93</v>
      </c>
      <c r="T224" s="140">
        <f>'Single-Family'!T224+'Multi-Family'!AC224+'Non-Residential - New Const'!T225</f>
        <v>57460169</v>
      </c>
      <c r="U224" s="143">
        <f t="shared" si="85"/>
        <v>3523</v>
      </c>
      <c r="V224" s="144">
        <f t="shared" si="86"/>
        <v>1347834666.7700002</v>
      </c>
      <c r="W224" s="145">
        <f>U224-Total!U211</f>
        <v>657</v>
      </c>
      <c r="X224" s="146">
        <f>W224/Total!U211</f>
        <v>0.22923935799023029</v>
      </c>
      <c r="Y224" s="147">
        <f>V224-Total!V211</f>
        <v>-747930162.9199996</v>
      </c>
      <c r="Z224" s="146">
        <f>Y224/Total!V211</f>
        <v>-0.35687695123246799</v>
      </c>
      <c r="AA224" s="147">
        <f>Y224</f>
        <v>-747930162.9199996</v>
      </c>
    </row>
    <row r="225" spans="1:40" x14ac:dyDescent="0.2">
      <c r="A225" s="138" t="s">
        <v>17</v>
      </c>
      <c r="B225" s="139">
        <v>2021</v>
      </c>
      <c r="C225" s="45">
        <f>'Single-Family'!C225+'Multi-Family'!C225+'Non-Residential - New Const'!C226</f>
        <v>5</v>
      </c>
      <c r="D225" s="45">
        <f>'Single-Family'!D225+'Multi-Family'!E225+'Non-Residential - New Const'!D226</f>
        <v>911602.89</v>
      </c>
      <c r="E225" s="45">
        <f>'Single-Family'!E225+'Multi-Family'!F225+'Non-Residential - New Const'!E226</f>
        <v>28</v>
      </c>
      <c r="F225" s="45">
        <f>'Single-Family'!F225+'Multi-Family'!H225+'Non-Residential - New Const'!F226</f>
        <v>7290000</v>
      </c>
      <c r="G225" s="45">
        <f>'Single-Family'!G225+'Multi-Family'!I225+'Non-Residential - New Const'!G226</f>
        <v>133</v>
      </c>
      <c r="H225" s="45">
        <f>'Single-Family'!H225+'Multi-Family'!K225+'Non-Residential - New Const'!H226</f>
        <v>33987941</v>
      </c>
      <c r="I225" s="45">
        <f>'Single-Family'!I225+'Multi-Family'!L225+'Non-Residential - New Const'!I226</f>
        <v>74</v>
      </c>
      <c r="J225" s="45">
        <f>'Single-Family'!J225+'Multi-Family'!N225+'Non-Residential - New Const'!J226</f>
        <v>298910558.95000005</v>
      </c>
      <c r="K225" s="45">
        <f>'Single-Family'!K225+'Multi-Family'!O225+'Non-Residential - New Const'!K226</f>
        <v>3</v>
      </c>
      <c r="L225" s="45">
        <f>'Single-Family'!L225+'Multi-Family'!Q225+'Non-Residential - New Const'!L226</f>
        <v>800000</v>
      </c>
      <c r="M225" s="45">
        <f>'Single-Family'!M225+'Multi-Family'!R225+'Non-Residential - New Const'!M226</f>
        <v>5</v>
      </c>
      <c r="N225" s="45">
        <f>'Single-Family'!N225+'Multi-Family'!T225+'Non-Residential - New Const'!N226</f>
        <v>1269968</v>
      </c>
      <c r="O225" s="45">
        <f>'Single-Family'!O225+'Multi-Family'!U225+'Non-Residential - New Const'!O226</f>
        <v>1</v>
      </c>
      <c r="P225" s="45">
        <f>'Single-Family'!P225+'Multi-Family'!W225+'Non-Residential - New Const'!P226</f>
        <v>650000</v>
      </c>
      <c r="Q225" s="45">
        <f>'Single-Family'!Q225+'Multi-Family'!X225+'Non-Residential - New Const'!Q226</f>
        <v>2</v>
      </c>
      <c r="R225" s="45">
        <f>'Single-Family'!R225+'Multi-Family'!Z225+'Non-Residential - New Const'!R226</f>
        <v>824284.4</v>
      </c>
      <c r="S225" s="45">
        <f>'Single-Family'!S225+'Multi-Family'!AA225+'Non-Residential - New Const'!S226</f>
        <v>4</v>
      </c>
      <c r="T225" s="45">
        <f>'Single-Family'!T225+'Multi-Family'!AC225+'Non-Residential - New Const'!T226</f>
        <v>1120142</v>
      </c>
      <c r="U225" s="21">
        <f>E225+S225+Q225+O225+M225+K225+I225+G225+C225</f>
        <v>255</v>
      </c>
      <c r="V225" s="22">
        <f>F225+T225+R225+P225+N225+L225+J225+H225+D225</f>
        <v>345764497.24000001</v>
      </c>
      <c r="W225" s="19">
        <f>U225-Total!U212</f>
        <v>60</v>
      </c>
      <c r="X225" s="13">
        <f>W225/Total!U212</f>
        <v>0.30769230769230771</v>
      </c>
      <c r="Y225" s="12">
        <f>V225-Total!V212</f>
        <v>239793525.99000001</v>
      </c>
      <c r="Z225" s="13">
        <f>Y225/Total!V212</f>
        <v>2.2628227632668794</v>
      </c>
      <c r="AA225" s="12">
        <f>Y225</f>
        <v>239793525.99000001</v>
      </c>
      <c r="AC225" s="26">
        <f t="array" ref="AC225:AN226">TRANSPOSE(U225:V236)</f>
        <v>255</v>
      </c>
      <c r="AD225" s="26">
        <v>304</v>
      </c>
      <c r="AE225" s="26">
        <v>334</v>
      </c>
      <c r="AF225" s="26">
        <v>437</v>
      </c>
      <c r="AG225" s="26">
        <v>371</v>
      </c>
      <c r="AH225" s="26">
        <v>420</v>
      </c>
      <c r="AI225" s="26">
        <v>253</v>
      </c>
      <c r="AJ225" s="26">
        <v>264</v>
      </c>
      <c r="AK225" s="26">
        <v>317</v>
      </c>
      <c r="AL225" s="26">
        <v>327</v>
      </c>
      <c r="AM225" s="26">
        <v>306</v>
      </c>
      <c r="AN225" s="26">
        <v>277</v>
      </c>
    </row>
    <row r="226" spans="1:40" x14ac:dyDescent="0.2">
      <c r="A226" s="26" t="s">
        <v>18</v>
      </c>
      <c r="B226" s="139">
        <v>2021</v>
      </c>
      <c r="C226" s="45">
        <f>'Single-Family'!C226+'Multi-Family'!C226+'Non-Residential - New Const'!C227</f>
        <v>4</v>
      </c>
      <c r="D226" s="45">
        <f>'Single-Family'!D226+'Multi-Family'!E226+'Non-Residential - New Const'!D227</f>
        <v>1319508</v>
      </c>
      <c r="E226" s="45">
        <f>'Single-Family'!E226+'Multi-Family'!F226+'Non-Residential - New Const'!E227</f>
        <v>2</v>
      </c>
      <c r="F226" s="45">
        <f>'Single-Family'!F226+'Multi-Family'!H226+'Non-Residential - New Const'!F227</f>
        <v>620000</v>
      </c>
      <c r="G226" s="45">
        <f>'Single-Family'!G226+'Multi-Family'!I226+'Non-Residential - New Const'!G227</f>
        <v>167</v>
      </c>
      <c r="H226" s="45">
        <f>'Single-Family'!H226+'Multi-Family'!K226+'Non-Residential - New Const'!H227</f>
        <v>26222268</v>
      </c>
      <c r="I226" s="45">
        <f>'Single-Family'!I226+'Multi-Family'!I226+'Non-Residential - New Const'!I227</f>
        <v>114</v>
      </c>
      <c r="J226" s="45">
        <f>'Single-Family'!J226+'Multi-Family'!K226+'Non-Residential - New Const'!J227</f>
        <v>236481164.25</v>
      </c>
      <c r="K226" s="45">
        <f>'Single-Family'!K226+'Multi-Family'!O226+'Non-Residential - New Const'!K227</f>
        <v>2</v>
      </c>
      <c r="L226" s="45">
        <f>'Single-Family'!L226+'Multi-Family'!Q226+'Non-Residential - New Const'!L227</f>
        <v>596000</v>
      </c>
      <c r="M226" s="45">
        <f>'Single-Family'!M226+'Multi-Family'!R226+'Non-Residential - New Const'!M227</f>
        <v>10</v>
      </c>
      <c r="N226" s="45">
        <f>'Single-Family'!N226+'Multi-Family'!T226+'Non-Residential - New Const'!N227</f>
        <v>1758501</v>
      </c>
      <c r="O226" s="45">
        <f>'Single-Family'!O226+'Multi-Family'!U226+'Non-Residential - New Const'!O227</f>
        <v>0</v>
      </c>
      <c r="P226" s="45">
        <f>'Single-Family'!P226+'Multi-Family'!W226+'Non-Residential - New Const'!P227</f>
        <v>0</v>
      </c>
      <c r="Q226" s="45">
        <f>'Single-Family'!Q226+'Multi-Family'!X226+'Non-Residential - New Const'!Q227</f>
        <v>2</v>
      </c>
      <c r="R226" s="45">
        <f>'Single-Family'!R226+'Multi-Family'!Z226+'Non-Residential - New Const'!R227</f>
        <v>115843.02</v>
      </c>
      <c r="S226" s="45">
        <f>'Single-Family'!S226+'Multi-Family'!AA226+'Non-Residential - New Const'!S227</f>
        <v>3</v>
      </c>
      <c r="T226" s="45">
        <f>'Single-Family'!T226+'Multi-Family'!AC226+'Non-Residential - New Const'!T227</f>
        <v>1013789</v>
      </c>
      <c r="U226" s="21">
        <f t="shared" ref="U226:U236" si="89">E226+S226+Q226+O226+M226+K226+I226+G226+C226</f>
        <v>304</v>
      </c>
      <c r="V226" s="22">
        <f t="shared" ref="V226:V236" si="90">F226+T226+R226+P226+N226+L226+J226+H226+D226</f>
        <v>268127073.27000001</v>
      </c>
      <c r="W226" s="19">
        <f>U226-Total!U213</f>
        <v>74</v>
      </c>
      <c r="X226" s="13">
        <f>W226/Total!U213</f>
        <v>0.32173913043478258</v>
      </c>
      <c r="Y226" s="12">
        <f>V226-Total!V213</f>
        <v>183548464.41</v>
      </c>
      <c r="Z226" s="13">
        <f>Y226/Total!V213</f>
        <v>2.1701523220111278</v>
      </c>
      <c r="AA226" s="12">
        <f>AA225+Y226</f>
        <v>423341990.39999998</v>
      </c>
      <c r="AC226" s="26">
        <v>345764497.24000001</v>
      </c>
      <c r="AD226" s="26">
        <v>268127073.27000001</v>
      </c>
      <c r="AE226" s="26">
        <v>208144421.34</v>
      </c>
      <c r="AF226" s="26">
        <v>821612355.94000006</v>
      </c>
      <c r="AG226" s="26">
        <v>199712744.59999999</v>
      </c>
      <c r="AH226" s="26">
        <v>315061173.68000001</v>
      </c>
      <c r="AI226" s="26">
        <v>164969067.99000001</v>
      </c>
      <c r="AJ226" s="26">
        <v>77288503.629999995</v>
      </c>
      <c r="AK226" s="26">
        <v>210237718.66</v>
      </c>
      <c r="AL226" s="26">
        <v>116649816.81999999</v>
      </c>
      <c r="AM226" s="26">
        <v>104114772.36</v>
      </c>
      <c r="AN226" s="26">
        <v>384709210.31</v>
      </c>
    </row>
    <row r="227" spans="1:40" x14ac:dyDescent="0.2">
      <c r="A227" s="26" t="s">
        <v>19</v>
      </c>
      <c r="B227" s="139">
        <v>2021</v>
      </c>
      <c r="C227" s="45">
        <f>'Single-Family'!C227+'Multi-Family'!C227+'Non-Residential - New Const'!C228</f>
        <v>10</v>
      </c>
      <c r="D227" s="45">
        <f>'Single-Family'!D227+'Multi-Family'!E227+'Non-Residential - New Const'!D228</f>
        <v>1766129.58</v>
      </c>
      <c r="E227" s="45">
        <f>'Single-Family'!E227+'Multi-Family'!F227+'Non-Residential - New Const'!E228</f>
        <v>10</v>
      </c>
      <c r="F227" s="45">
        <f>'Single-Family'!F227+'Multi-Family'!H227+'Non-Residential - New Const'!F228</f>
        <v>3162182</v>
      </c>
      <c r="G227" s="45">
        <f>'Single-Family'!G227+'Multi-Family'!I227+'Non-Residential - New Const'!G228</f>
        <v>164</v>
      </c>
      <c r="H227" s="45">
        <f>'Single-Family'!H227+'Multi-Family'!K227+'Non-Residential - New Const'!H228</f>
        <v>52525642</v>
      </c>
      <c r="I227" s="45">
        <f>'Single-Family'!I227+'Multi-Family'!L227+'Non-Residential - New Const'!I228</f>
        <v>121</v>
      </c>
      <c r="J227" s="45">
        <f>'Single-Family'!J227+'Multi-Family'!N227+'Non-Residential - New Const'!J228</f>
        <v>141967811.75999999</v>
      </c>
      <c r="K227" s="45">
        <f>'Single-Family'!K227+'Multi-Family'!O227+'Non-Residential - New Const'!K228</f>
        <v>2</v>
      </c>
      <c r="L227" s="45">
        <f>'Single-Family'!L227+'Multi-Family'!Q227+'Non-Residential - New Const'!L228</f>
        <v>250000</v>
      </c>
      <c r="M227" s="45">
        <f>'Single-Family'!M227+'Multi-Family'!R227+'Non-Residential - New Const'!M228</f>
        <v>7</v>
      </c>
      <c r="N227" s="45">
        <f>'Single-Family'!N227+'Multi-Family'!T227+'Non-Residential - New Const'!N228</f>
        <v>3561003</v>
      </c>
      <c r="O227" s="45">
        <f>'Single-Family'!O227+'Multi-Family'!U227+'Non-Residential - New Const'!O228</f>
        <v>1</v>
      </c>
      <c r="P227" s="45">
        <f>'Single-Family'!P227+'Multi-Family'!W227+'Non-Residential - New Const'!P228</f>
        <v>400000</v>
      </c>
      <c r="Q227" s="45">
        <f>'Single-Family'!Q227+'Multi-Family'!X227+'Non-Residential - New Const'!Q228</f>
        <v>4</v>
      </c>
      <c r="R227" s="45">
        <f>'Single-Family'!R227+'Multi-Family'!Z227+'Non-Residential - New Const'!R228</f>
        <v>715876</v>
      </c>
      <c r="S227" s="45">
        <f>'Single-Family'!S227+'Multi-Family'!AA227+'Non-Residential - New Const'!S228</f>
        <v>15</v>
      </c>
      <c r="T227" s="45">
        <f>'Single-Family'!T227+'Multi-Family'!AC227+'Non-Residential - New Const'!T228</f>
        <v>3795777</v>
      </c>
      <c r="U227" s="21">
        <f t="shared" si="89"/>
        <v>334</v>
      </c>
      <c r="V227" s="22">
        <f t="shared" si="90"/>
        <v>208144421.34</v>
      </c>
      <c r="W227" s="19">
        <f>U227-Total!U214</f>
        <v>10</v>
      </c>
      <c r="X227" s="13">
        <f>W227/Total!U214</f>
        <v>3.0864197530864196E-2</v>
      </c>
      <c r="Y227" s="12">
        <f>V227-Total!V214</f>
        <v>97359401.430000022</v>
      </c>
      <c r="Z227" s="13">
        <f>Y227/Total!V214</f>
        <v>0.87881377382152637</v>
      </c>
      <c r="AA227" s="12">
        <f t="shared" ref="AA227:AA235" si="91">AA226+Y227</f>
        <v>520701391.82999998</v>
      </c>
      <c r="AC227" s="148">
        <f>AC226/$AC$137</f>
        <v>345.76449724000003</v>
      </c>
      <c r="AD227" s="148">
        <f t="shared" ref="AD227:AN227" si="92">AD226/$AC$137</f>
        <v>268.12707326999998</v>
      </c>
      <c r="AE227" s="148">
        <f t="shared" si="92"/>
        <v>208.14442134000001</v>
      </c>
      <c r="AF227" s="148">
        <f t="shared" si="92"/>
        <v>821.61235594000004</v>
      </c>
      <c r="AG227" s="148">
        <f t="shared" si="92"/>
        <v>199.71274460000001</v>
      </c>
      <c r="AH227" s="148">
        <f t="shared" si="92"/>
        <v>315.06117368000002</v>
      </c>
      <c r="AI227" s="148">
        <f t="shared" si="92"/>
        <v>164.96906799000001</v>
      </c>
      <c r="AJ227" s="148">
        <f t="shared" si="92"/>
        <v>77.288503629999994</v>
      </c>
      <c r="AK227" s="148">
        <f t="shared" si="92"/>
        <v>210.23771865999998</v>
      </c>
      <c r="AL227" s="148">
        <f t="shared" si="92"/>
        <v>116.64981682</v>
      </c>
      <c r="AM227" s="148">
        <f t="shared" si="92"/>
        <v>104.11477236</v>
      </c>
      <c r="AN227" s="148">
        <f t="shared" si="92"/>
        <v>384.70921031</v>
      </c>
    </row>
    <row r="228" spans="1:40" x14ac:dyDescent="0.2">
      <c r="A228" s="26" t="s">
        <v>20</v>
      </c>
      <c r="B228" s="139">
        <v>2021</v>
      </c>
      <c r="C228" s="45">
        <f>'Single-Family'!C228+'Multi-Family'!C228+'Non-Residential - New Const'!C229</f>
        <v>8</v>
      </c>
      <c r="D228" s="45">
        <f>'Single-Family'!D228+'Multi-Family'!E228+'Non-Residential - New Const'!D229</f>
        <v>2009474</v>
      </c>
      <c r="E228" s="45">
        <f>'Single-Family'!E228+'Multi-Family'!F228+'Non-Residential - New Const'!E229</f>
        <v>17</v>
      </c>
      <c r="F228" s="45">
        <f>'Single-Family'!F228+'Multi-Family'!H228+'Non-Residential - New Const'!F229</f>
        <v>4020700</v>
      </c>
      <c r="G228" s="45">
        <f>'Single-Family'!G228+'Multi-Family'!I228+'Non-Residential - New Const'!G229</f>
        <v>233</v>
      </c>
      <c r="H228" s="45">
        <f>'Single-Family'!H228+'Multi-Family'!K228+'Non-Residential - New Const'!H229</f>
        <v>82128468.49000001</v>
      </c>
      <c r="I228" s="45">
        <f>'Single-Family'!I228+'Multi-Family'!L228+'Non-Residential - New Const'!I229</f>
        <v>156</v>
      </c>
      <c r="J228" s="45">
        <f>'Single-Family'!J228+'Multi-Family'!N228+'Non-Residential - New Const'!J229</f>
        <v>725453410.45000005</v>
      </c>
      <c r="K228" s="45">
        <f>'Single-Family'!K228+'Multi-Family'!O228+'Non-Residential - New Const'!K229</f>
        <v>2</v>
      </c>
      <c r="L228" s="45">
        <f>'Single-Family'!L228+'Multi-Family'!Q228+'Non-Residential - New Const'!L229</f>
        <v>214800</v>
      </c>
      <c r="M228" s="45">
        <f>'Single-Family'!M228+'Multi-Family'!R228+'Non-Residential - New Const'!M229</f>
        <v>11</v>
      </c>
      <c r="N228" s="45">
        <f>'Single-Family'!N228+'Multi-Family'!T228+'Non-Residential - New Const'!N229</f>
        <v>5264962</v>
      </c>
      <c r="O228" s="45">
        <f>'Single-Family'!O228+'Multi-Family'!U228+'Non-Residential - New Const'!O229</f>
        <v>1</v>
      </c>
      <c r="P228" s="45">
        <f>'Single-Family'!P228+'Multi-Family'!W228+'Non-Residential - New Const'!P229</f>
        <v>350000</v>
      </c>
      <c r="Q228" s="45">
        <f>'Single-Family'!Q228+'Multi-Family'!X228+'Non-Residential - New Const'!Q229</f>
        <v>4</v>
      </c>
      <c r="R228" s="45">
        <f>'Single-Family'!R228+'Multi-Family'!Z228+'Non-Residential - New Const'!R229</f>
        <v>468080</v>
      </c>
      <c r="S228" s="45">
        <f>'Single-Family'!S228+'Multi-Family'!AA228+'Non-Residential - New Const'!S229</f>
        <v>5</v>
      </c>
      <c r="T228" s="45">
        <f>'Single-Family'!T228+'Multi-Family'!AC228+'Non-Residential - New Const'!T229</f>
        <v>1702461</v>
      </c>
      <c r="U228" s="21">
        <f t="shared" si="89"/>
        <v>437</v>
      </c>
      <c r="V228" s="22">
        <f t="shared" si="90"/>
        <v>821612355.94000006</v>
      </c>
      <c r="W228" s="19">
        <f>U228-Total!U215</f>
        <v>226</v>
      </c>
      <c r="X228" s="13">
        <f>W228/Total!U215</f>
        <v>1.0710900473933649</v>
      </c>
      <c r="Y228" s="12">
        <f>V228-Total!V215</f>
        <v>746606436.91000009</v>
      </c>
      <c r="Z228" s="13">
        <f>Y228/Total!V215</f>
        <v>9.9539669210823352</v>
      </c>
      <c r="AA228" s="12">
        <f t="shared" si="91"/>
        <v>1267307828.74</v>
      </c>
    </row>
    <row r="229" spans="1:40" x14ac:dyDescent="0.2">
      <c r="A229" s="26" t="s">
        <v>21</v>
      </c>
      <c r="B229" s="139">
        <v>2021</v>
      </c>
      <c r="C229" s="45">
        <f>'Single-Family'!C229+'Multi-Family'!C229+'Non-Residential - New Const'!C230</f>
        <v>7</v>
      </c>
      <c r="D229" s="45">
        <f>'Single-Family'!D229+'Multi-Family'!E229+'Non-Residential - New Const'!D230</f>
        <v>1515889.6</v>
      </c>
      <c r="E229" s="45">
        <f>'Single-Family'!E229+'Multi-Family'!F229+'Non-Residential - New Const'!E230</f>
        <v>0</v>
      </c>
      <c r="F229" s="45">
        <f>'Single-Family'!F229+'Multi-Family'!H229+'Non-Residential - New Const'!F230</f>
        <v>0</v>
      </c>
      <c r="G229" s="45">
        <f>'Single-Family'!G229+'Multi-Family'!I229+'Non-Residential - New Const'!G230</f>
        <v>224</v>
      </c>
      <c r="H229" s="45">
        <f>'Single-Family'!H229+'Multi-Family'!K229+'Non-Residential - New Const'!H230</f>
        <v>145803441</v>
      </c>
      <c r="I229" s="45">
        <f>'Single-Family'!I229+'Multi-Family'!L229+'Non-Residential - New Const'!I230</f>
        <v>107</v>
      </c>
      <c r="J229" s="45">
        <f>'Single-Family'!J229+'Multi-Family'!N229+'Non-Residential - New Const'!J230</f>
        <v>42011138.350000001</v>
      </c>
      <c r="K229" s="45">
        <f>'Single-Family'!K229+'Multi-Family'!O229+'Non-Residential - New Const'!K230</f>
        <v>4</v>
      </c>
      <c r="L229" s="45">
        <f>'Single-Family'!L229+'Multi-Family'!Q229+'Non-Residential - New Const'!L230</f>
        <v>1835000</v>
      </c>
      <c r="M229" s="45">
        <f>'Single-Family'!M229+'Multi-Family'!R229+'Non-Residential - New Const'!M230</f>
        <v>19</v>
      </c>
      <c r="N229" s="45">
        <f>'Single-Family'!N229+'Multi-Family'!T229+'Non-Residential - New Const'!N230</f>
        <v>6013855</v>
      </c>
      <c r="O229" s="45">
        <f>'Single-Family'!O229+'Multi-Family'!U229+'Non-Residential - New Const'!O230</f>
        <v>1</v>
      </c>
      <c r="P229" s="45">
        <f>'Single-Family'!P229+'Multi-Family'!W229+'Non-Residential - New Const'!P230</f>
        <v>67000</v>
      </c>
      <c r="Q229" s="45">
        <f>'Single-Family'!Q229+'Multi-Family'!X229+'Non-Residential - New Const'!Q230</f>
        <v>5</v>
      </c>
      <c r="R229" s="45">
        <f>'Single-Family'!R229+'Multi-Family'!Z229+'Non-Residential - New Const'!R230</f>
        <v>820427.65</v>
      </c>
      <c r="S229" s="45">
        <f>'Single-Family'!S229+'Multi-Family'!AA229+'Non-Residential - New Const'!S230</f>
        <v>4</v>
      </c>
      <c r="T229" s="45">
        <f>'Single-Family'!T229+'Multi-Family'!AC229+'Non-Residential - New Const'!T230</f>
        <v>1645993</v>
      </c>
      <c r="U229" s="21">
        <f t="shared" si="89"/>
        <v>371</v>
      </c>
      <c r="V229" s="22">
        <f t="shared" si="90"/>
        <v>199712744.59999999</v>
      </c>
      <c r="W229" s="19">
        <f>U229-Total!U216</f>
        <v>103</v>
      </c>
      <c r="X229" s="13">
        <f>W229/Total!U216</f>
        <v>0.38432835820895522</v>
      </c>
      <c r="Y229" s="12">
        <f>V229-Total!V216</f>
        <v>123774361.32000001</v>
      </c>
      <c r="Z229" s="13">
        <f>Y229/Total!V216</f>
        <v>1.6299314783094501</v>
      </c>
      <c r="AA229" s="12">
        <f t="shared" si="91"/>
        <v>1391082190.0599999</v>
      </c>
    </row>
    <row r="230" spans="1:40" x14ac:dyDescent="0.2">
      <c r="A230" s="26" t="s">
        <v>22</v>
      </c>
      <c r="B230" s="139">
        <v>2021</v>
      </c>
      <c r="C230" s="45">
        <f>'Single-Family'!C230+'Multi-Family'!C230+'Non-Residential - New Const'!C231</f>
        <v>5</v>
      </c>
      <c r="D230" s="45">
        <f>'Single-Family'!D230+'Multi-Family'!E230+'Non-Residential - New Const'!D231</f>
        <v>1322693.4100000001</v>
      </c>
      <c r="E230" s="45">
        <f>'Single-Family'!E230+'Multi-Family'!F230+'Non-Residential - New Const'!E231</f>
        <v>7</v>
      </c>
      <c r="F230" s="45">
        <f>'Single-Family'!F230+'Multi-Family'!H230+'Non-Residential - New Const'!F231</f>
        <v>1745483</v>
      </c>
      <c r="G230" s="45">
        <f>'Single-Family'!G230+'Multi-Family'!I230+'Non-Residential - New Const'!G231</f>
        <v>198</v>
      </c>
      <c r="H230" s="45">
        <f>'Single-Family'!H230+'Multi-Family'!K230+'Non-Residential - New Const'!H231</f>
        <v>73470229</v>
      </c>
      <c r="I230" s="45">
        <f>'Single-Family'!I230+'Multi-Family'!L230+'Non-Residential - New Const'!I231</f>
        <v>189</v>
      </c>
      <c r="J230" s="45">
        <f>'Single-Family'!J230+'Multi-Family'!N230+'Non-Residential - New Const'!J231</f>
        <v>205461608.63999999</v>
      </c>
      <c r="K230" s="45">
        <f>'Single-Family'!K230+'Multi-Family'!O230+'Non-Residential - New Const'!K231</f>
        <v>0</v>
      </c>
      <c r="L230" s="45">
        <f>'Single-Family'!L230+'Multi-Family'!Q230+'Non-Residential - New Const'!L231</f>
        <v>0</v>
      </c>
      <c r="M230" s="45">
        <f>'Single-Family'!M230+'Multi-Family'!R230+'Non-Residential - New Const'!M231</f>
        <v>8</v>
      </c>
      <c r="N230" s="45">
        <f>'Single-Family'!N230+'Multi-Family'!T230+'Non-Residential - New Const'!N231</f>
        <v>2558984</v>
      </c>
      <c r="O230" s="45">
        <f>'Single-Family'!O230+'Multi-Family'!U230+'Non-Residential - New Const'!O231</f>
        <v>1</v>
      </c>
      <c r="P230" s="45">
        <f>'Single-Family'!P230+'Multi-Family'!W230+'Non-Residential - New Const'!P231</f>
        <v>335000</v>
      </c>
      <c r="Q230" s="45">
        <f>'Single-Family'!Q230+'Multi-Family'!X230+'Non-Residential - New Const'!Q231</f>
        <v>6</v>
      </c>
      <c r="R230" s="45">
        <f>'Single-Family'!R230+'Multi-Family'!Z230+'Non-Residential - New Const'!R231</f>
        <v>803276.63</v>
      </c>
      <c r="S230" s="45">
        <f>'Single-Family'!S230+'Multi-Family'!AA230+'Non-Residential - New Const'!S231</f>
        <v>6</v>
      </c>
      <c r="T230" s="45">
        <f>'Single-Family'!T230+'Multi-Family'!AC230+'Non-Residential - New Const'!T231</f>
        <v>29363899</v>
      </c>
      <c r="U230" s="21">
        <f t="shared" si="89"/>
        <v>420</v>
      </c>
      <c r="V230" s="22">
        <f t="shared" si="90"/>
        <v>315061173.68000001</v>
      </c>
      <c r="W230" s="19">
        <f>U230-Total!U217</f>
        <v>79</v>
      </c>
      <c r="X230" s="13">
        <f>W230/Total!U217</f>
        <v>0.2316715542521994</v>
      </c>
      <c r="Y230" s="12">
        <f>V230-Total!V217</f>
        <v>214804310.44</v>
      </c>
      <c r="Z230" s="13">
        <f>Y230/Total!V217</f>
        <v>2.1425397074890569</v>
      </c>
      <c r="AA230" s="12">
        <f t="shared" si="91"/>
        <v>1605886500.5</v>
      </c>
    </row>
    <row r="231" spans="1:40" x14ac:dyDescent="0.2">
      <c r="A231" s="26" t="s">
        <v>23</v>
      </c>
      <c r="B231" s="139">
        <v>2021</v>
      </c>
      <c r="C231" s="45">
        <f>'Single-Family'!C231+'Multi-Family'!C231+'Non-Residential - New Const'!C232</f>
        <v>8</v>
      </c>
      <c r="D231" s="45">
        <f>'Single-Family'!D231+'Multi-Family'!E231+'Non-Residential - New Const'!D232</f>
        <v>1548813.09</v>
      </c>
      <c r="E231" s="45">
        <f>'Single-Family'!E231+'Multi-Family'!F231+'Non-Residential - New Const'!E232</f>
        <v>16</v>
      </c>
      <c r="F231" s="45">
        <f>'Single-Family'!F231+'Multi-Family'!H231+'Non-Residential - New Const'!F232</f>
        <v>3701562</v>
      </c>
      <c r="G231" s="45">
        <f>'Single-Family'!G231+'Multi-Family'!I231+'Non-Residential - New Const'!G232</f>
        <v>108</v>
      </c>
      <c r="H231" s="45">
        <f>'Single-Family'!H231+'Multi-Family'!K231+'Non-Residential - New Const'!H232</f>
        <v>96479230</v>
      </c>
      <c r="I231" s="45">
        <f>'Single-Family'!I231+'Multi-Family'!L231+'Non-Residential - New Const'!I232</f>
        <v>106</v>
      </c>
      <c r="J231" s="45">
        <f>'Single-Family'!J231+'Multi-Family'!N231+'Non-Residential - New Const'!J232</f>
        <v>58178048.900000006</v>
      </c>
      <c r="K231" s="45">
        <f>'Single-Family'!K231+'Multi-Family'!O231+'Non-Residential - New Const'!K232</f>
        <v>2</v>
      </c>
      <c r="L231" s="45">
        <f>'Single-Family'!L231+'Multi-Family'!Q231+'Non-Residential - New Const'!L232</f>
        <v>1100000</v>
      </c>
      <c r="M231" s="45">
        <f>'Single-Family'!M231+'Multi-Family'!R231+'Non-Residential - New Const'!M232</f>
        <v>7</v>
      </c>
      <c r="N231" s="45">
        <f>'Single-Family'!N231+'Multi-Family'!T231+'Non-Residential - New Const'!N232</f>
        <v>2854827</v>
      </c>
      <c r="O231" s="45">
        <f>'Single-Family'!O231+'Multi-Family'!U231+'Non-Residential - New Const'!O232</f>
        <v>0</v>
      </c>
      <c r="P231" s="45">
        <f>'Single-Family'!P231+'Multi-Family'!W231+'Non-Residential - New Const'!P232</f>
        <v>0</v>
      </c>
      <c r="Q231" s="45">
        <f>'Single-Family'!Q231+'Multi-Family'!X231+'Non-Residential - New Const'!Q232</f>
        <v>0</v>
      </c>
      <c r="R231" s="45">
        <f>'Single-Family'!R231+'Multi-Family'!Z231+'Non-Residential - New Const'!R232</f>
        <v>0</v>
      </c>
      <c r="S231" s="45">
        <f>'Single-Family'!S231+'Multi-Family'!AA231+'Non-Residential - New Const'!S232</f>
        <v>6</v>
      </c>
      <c r="T231" s="45">
        <f>'Single-Family'!T231+'Multi-Family'!AC231+'Non-Residential - New Const'!T232</f>
        <v>1106587</v>
      </c>
      <c r="U231" s="21">
        <f t="shared" si="89"/>
        <v>253</v>
      </c>
      <c r="V231" s="22">
        <f t="shared" si="90"/>
        <v>164969067.99000001</v>
      </c>
      <c r="W231" s="19">
        <f>U231-Total!U218</f>
        <v>-86</v>
      </c>
      <c r="X231" s="13">
        <f>W231/Total!U218</f>
        <v>-0.25368731563421831</v>
      </c>
      <c r="Y231" s="12">
        <f>V231-Total!V218</f>
        <v>82746227.120000005</v>
      </c>
      <c r="Z231" s="13">
        <f>Y231/Total!V218</f>
        <v>1.0063654605516186</v>
      </c>
      <c r="AA231" s="12">
        <f t="shared" si="91"/>
        <v>1688632727.6199999</v>
      </c>
    </row>
    <row r="232" spans="1:40" x14ac:dyDescent="0.2">
      <c r="A232" s="26" t="s">
        <v>24</v>
      </c>
      <c r="B232" s="139">
        <v>2021</v>
      </c>
      <c r="C232" s="45">
        <f>'Single-Family'!C232+'Multi-Family'!C232+'Non-Residential - New Const'!C233</f>
        <v>5</v>
      </c>
      <c r="D232" s="45">
        <f>'Single-Family'!D232+'Multi-Family'!E232+'Non-Residential - New Const'!D233</f>
        <v>1174079</v>
      </c>
      <c r="E232" s="45">
        <f>'Single-Family'!E232+'Multi-Family'!F232+'Non-Residential - New Const'!E233</f>
        <v>1</v>
      </c>
      <c r="F232" s="45">
        <f>'Single-Family'!F232+'Multi-Family'!H232+'Non-Residential - New Const'!F233</f>
        <v>980000</v>
      </c>
      <c r="G232" s="45">
        <f>'Single-Family'!G232+'Multi-Family'!I232+'Non-Residential - New Const'!G233</f>
        <v>122</v>
      </c>
      <c r="H232" s="45">
        <f>'Single-Family'!H232+'Multi-Family'!K232+'Non-Residential - New Const'!H233</f>
        <v>20571177</v>
      </c>
      <c r="I232" s="45">
        <f>'Single-Family'!I232+'Multi-Family'!L232+'Non-Residential - New Const'!I233</f>
        <v>119</v>
      </c>
      <c r="J232" s="45">
        <f>'Single-Family'!J232+'Multi-Family'!N232+'Non-Residential - New Const'!J233</f>
        <v>49670641.630000003</v>
      </c>
      <c r="K232" s="45">
        <f>'Single-Family'!K232+'Multi-Family'!O232+'Non-Residential - New Const'!K233</f>
        <v>1</v>
      </c>
      <c r="L232" s="45">
        <f>'Single-Family'!L232+'Multi-Family'!Q232+'Non-Residential - New Const'!L233</f>
        <v>425000</v>
      </c>
      <c r="M232" s="45">
        <f>'Single-Family'!M232+'Multi-Family'!R232+'Non-Residential - New Const'!M233</f>
        <v>8</v>
      </c>
      <c r="N232" s="45">
        <f>'Single-Family'!N232+'Multi-Family'!T232+'Non-Residential - New Const'!N233</f>
        <v>2043566</v>
      </c>
      <c r="O232" s="45">
        <f>'Single-Family'!O232+'Multi-Family'!U232+'Non-Residential - New Const'!O233</f>
        <v>2</v>
      </c>
      <c r="P232" s="45">
        <f>'Single-Family'!P232+'Multi-Family'!W232+'Non-Residential - New Const'!P233</f>
        <v>355000</v>
      </c>
      <c r="Q232" s="45">
        <f>'Single-Family'!Q232+'Multi-Family'!X232+'Non-Residential - New Const'!Q233</f>
        <v>0</v>
      </c>
      <c r="R232" s="45">
        <f>'Single-Family'!R232+'Multi-Family'!Z232+'Non-Residential - New Const'!R233</f>
        <v>0</v>
      </c>
      <c r="S232" s="45">
        <f>'Single-Family'!S232+'Multi-Family'!AA232+'Non-Residential - New Const'!S233</f>
        <v>6</v>
      </c>
      <c r="T232" s="45">
        <f>'Single-Family'!T232+'Multi-Family'!AC232+'Non-Residential - New Const'!T233</f>
        <v>2069040</v>
      </c>
      <c r="U232" s="21">
        <f t="shared" si="89"/>
        <v>264</v>
      </c>
      <c r="V232" s="22">
        <f t="shared" si="90"/>
        <v>77288503.629999995</v>
      </c>
      <c r="W232" s="19">
        <f>U232-Total!U219</f>
        <v>-109</v>
      </c>
      <c r="X232" s="13">
        <f>W232/Total!U219</f>
        <v>-0.29222520107238603</v>
      </c>
      <c r="Y232" s="12">
        <f>V232-Total!V219</f>
        <v>-37413325.000000015</v>
      </c>
      <c r="Z232" s="13">
        <f>Y232/Total!V219</f>
        <v>-0.32617897593146689</v>
      </c>
      <c r="AA232" s="12">
        <f t="shared" si="91"/>
        <v>1651219402.6199999</v>
      </c>
    </row>
    <row r="233" spans="1:40" x14ac:dyDescent="0.2">
      <c r="A233" s="26" t="s">
        <v>25</v>
      </c>
      <c r="B233" s="139">
        <v>2021</v>
      </c>
      <c r="C233" s="45">
        <f>'Single-Family'!C233+'Multi-Family'!C233+'Non-Residential - New Const'!C234</f>
        <v>17</v>
      </c>
      <c r="D233" s="45">
        <f>'Single-Family'!D233+'Multi-Family'!E233+'Non-Residential - New Const'!D234</f>
        <v>3122324.99</v>
      </c>
      <c r="E233" s="45">
        <f>'Single-Family'!E233+'Multi-Family'!F233+'Non-Residential - New Const'!E234</f>
        <v>7</v>
      </c>
      <c r="F233" s="45">
        <f>'Single-Family'!F233+'Multi-Family'!H233+'Non-Residential - New Const'!F234</f>
        <v>4777684</v>
      </c>
      <c r="G233" s="45">
        <f>'Single-Family'!G233+'Multi-Family'!I233+'Non-Residential - New Const'!G234</f>
        <v>139</v>
      </c>
      <c r="H233" s="45">
        <f>'Single-Family'!H233+'Multi-Family'!K233+'Non-Residential - New Const'!H234</f>
        <v>75667826</v>
      </c>
      <c r="I233" s="45">
        <f>'Single-Family'!I233+'Multi-Family'!L233+'Non-Residential - New Const'!I234</f>
        <v>128</v>
      </c>
      <c r="J233" s="45">
        <f>'Single-Family'!J233+'Multi-Family'!N233+'Non-Residential - New Const'!J234</f>
        <v>117849557.66999999</v>
      </c>
      <c r="K233" s="45">
        <f>'Single-Family'!K233+'Multi-Family'!O233+'Non-Residential - New Const'!K234</f>
        <v>3</v>
      </c>
      <c r="L233" s="45">
        <f>'Single-Family'!L233+'Multi-Family'!Q233+'Non-Residential - New Const'!L234</f>
        <v>1000000</v>
      </c>
      <c r="M233" s="45">
        <f>'Single-Family'!M233+'Multi-Family'!R233+'Non-Residential - New Const'!M234</f>
        <v>7</v>
      </c>
      <c r="N233" s="45">
        <f>'Single-Family'!N233+'Multi-Family'!T233+'Non-Residential - New Const'!N234</f>
        <v>1788896</v>
      </c>
      <c r="O233" s="45">
        <f>'Single-Family'!O233+'Multi-Family'!U233+'Non-Residential - New Const'!O234</f>
        <v>3</v>
      </c>
      <c r="P233" s="45">
        <f>'Single-Family'!P233+'Multi-Family'!W233+'Non-Residential - New Const'!P234</f>
        <v>1365000</v>
      </c>
      <c r="Q233" s="45">
        <f>'Single-Family'!Q233+'Multi-Family'!X233+'Non-Residential - New Const'!Q234</f>
        <v>0</v>
      </c>
      <c r="R233" s="45">
        <f>'Single-Family'!R233+'Multi-Family'!Z233+'Non-Residential - New Const'!R234</f>
        <v>0</v>
      </c>
      <c r="S233" s="45">
        <f>'Single-Family'!S233+'Multi-Family'!AA233+'Non-Residential - New Const'!S234</f>
        <v>13</v>
      </c>
      <c r="T233" s="45">
        <f>'Single-Family'!T233+'Multi-Family'!AC233+'Non-Residential - New Const'!T234</f>
        <v>4666430</v>
      </c>
      <c r="U233" s="21">
        <f t="shared" si="89"/>
        <v>317</v>
      </c>
      <c r="V233" s="22">
        <f t="shared" si="90"/>
        <v>210237718.66</v>
      </c>
      <c r="W233" s="19">
        <f>U233-Total!U220</f>
        <v>19</v>
      </c>
      <c r="X233" s="13">
        <f>W233/Total!U220</f>
        <v>6.3758389261744972E-2</v>
      </c>
      <c r="Y233" s="12">
        <f>V233-Total!V220</f>
        <v>103577821.33</v>
      </c>
      <c r="Z233" s="13">
        <f>Y233/Total!V220</f>
        <v>0.97110370366789101</v>
      </c>
      <c r="AA233" s="12">
        <f t="shared" si="91"/>
        <v>1754797223.9499998</v>
      </c>
    </row>
    <row r="234" spans="1:40" x14ac:dyDescent="0.2">
      <c r="A234" s="26" t="s">
        <v>26</v>
      </c>
      <c r="B234" s="139">
        <v>2021</v>
      </c>
      <c r="C234" s="45">
        <f>'Single-Family'!C234+'Multi-Family'!C234+'Non-Residential - New Const'!C235</f>
        <v>5</v>
      </c>
      <c r="D234" s="45">
        <f>'Single-Family'!D234+'Multi-Family'!E234+'Non-Residential - New Const'!D235</f>
        <v>981331</v>
      </c>
      <c r="E234" s="45">
        <f>'Single-Family'!E234+'Multi-Family'!F234+'Non-Residential - New Const'!E235</f>
        <v>13</v>
      </c>
      <c r="F234" s="45">
        <f>'Single-Family'!F234+'Multi-Family'!H234+'Non-Residential - New Const'!F235</f>
        <v>4039805</v>
      </c>
      <c r="G234" s="45">
        <f>'Single-Family'!G234+'Multi-Family'!I234+'Non-Residential - New Const'!G235</f>
        <v>134</v>
      </c>
      <c r="H234" s="45">
        <f>'Single-Family'!H234+'Multi-Family'!K234+'Non-Residential - New Const'!H235</f>
        <v>37235244</v>
      </c>
      <c r="I234" s="45">
        <f>'Single-Family'!I234+'Multi-Family'!L234+'Non-Residential - New Const'!I235</f>
        <v>160</v>
      </c>
      <c r="J234" s="45">
        <f>'Single-Family'!J234+'Multi-Family'!N234+'Non-Residential - New Const'!J235</f>
        <v>61377589.82</v>
      </c>
      <c r="K234" s="45">
        <f>'Single-Family'!K234+'Multi-Family'!O234+'Non-Residential - New Const'!K235</f>
        <v>1</v>
      </c>
      <c r="L234" s="45">
        <f>'Single-Family'!L234+'Multi-Family'!Q234+'Non-Residential - New Const'!L235</f>
        <v>376000</v>
      </c>
      <c r="M234" s="45">
        <f>'Single-Family'!M234+'Multi-Family'!R234+'Non-Residential - New Const'!M235</f>
        <v>11</v>
      </c>
      <c r="N234" s="45">
        <f>'Single-Family'!N234+'Multi-Family'!T234+'Non-Residential - New Const'!N235</f>
        <v>8295151</v>
      </c>
      <c r="O234" s="45">
        <f>'Single-Family'!O234+'Multi-Family'!U234+'Non-Residential - New Const'!O235</f>
        <v>1</v>
      </c>
      <c r="P234" s="45">
        <f>'Single-Family'!P234+'Multi-Family'!W234+'Non-Residential - New Const'!P235</f>
        <v>330000</v>
      </c>
      <c r="Q234" s="45">
        <f>'Single-Family'!Q234+'Multi-Family'!X234+'Non-Residential - New Const'!Q235</f>
        <v>0</v>
      </c>
      <c r="R234" s="45">
        <f>'Single-Family'!R234+'Multi-Family'!Z234+'Non-Residential - New Const'!R235</f>
        <v>0</v>
      </c>
      <c r="S234" s="45">
        <f>'Single-Family'!S234+'Multi-Family'!AA234+'Non-Residential - New Const'!S235</f>
        <v>2</v>
      </c>
      <c r="T234" s="45">
        <f>'Single-Family'!T234+'Multi-Family'!AC234+'Non-Residential - New Const'!T235</f>
        <v>4014696</v>
      </c>
      <c r="U234" s="21">
        <f t="shared" si="89"/>
        <v>327</v>
      </c>
      <c r="V234" s="22">
        <f t="shared" si="90"/>
        <v>116649816.81999999</v>
      </c>
      <c r="W234" s="19">
        <f>U234-Total!U221</f>
        <v>-15</v>
      </c>
      <c r="X234" s="13">
        <f>W234/Total!U221</f>
        <v>-4.3859649122807015E-2</v>
      </c>
      <c r="Y234" s="12">
        <f>V234-Total!V221</f>
        <v>-6553176.8100000024</v>
      </c>
      <c r="Z234" s="13">
        <f>Y234/Total!V221</f>
        <v>-5.3190077748275597E-2</v>
      </c>
      <c r="AA234" s="12">
        <f t="shared" si="91"/>
        <v>1748244047.1399999</v>
      </c>
    </row>
    <row r="235" spans="1:40" x14ac:dyDescent="0.2">
      <c r="A235" s="26" t="s">
        <v>27</v>
      </c>
      <c r="B235" s="139">
        <v>2021</v>
      </c>
      <c r="C235" s="45">
        <f>'Single-Family'!C235+'Multi-Family'!C235+'Non-Residential - New Const'!C236</f>
        <v>12</v>
      </c>
      <c r="D235" s="45">
        <f>'Single-Family'!D235+'Multi-Family'!E235+'Non-Residential - New Const'!D236</f>
        <v>2244657</v>
      </c>
      <c r="E235" s="163">
        <f>'Single-Family'!E235+'Multi-Family'!F235+'Non-Residential - New Const'!E236</f>
        <v>13</v>
      </c>
      <c r="F235" s="163">
        <f>'Single-Family'!F235+'Multi-Family'!H235+'Non-Residential - New Const'!F236</f>
        <v>2999411</v>
      </c>
      <c r="G235" s="45">
        <f>'Single-Family'!G235+'Multi-Family'!I235+'Non-Residential - New Const'!G236</f>
        <v>138</v>
      </c>
      <c r="H235" s="45">
        <f>'Single-Family'!H235+'Multi-Family'!K235+'Non-Residential - New Const'!H236</f>
        <v>22526602</v>
      </c>
      <c r="I235" s="45">
        <f>'Single-Family'!I235+'Multi-Family'!L235+'Non-Residential - New Const'!I236</f>
        <v>128</v>
      </c>
      <c r="J235" s="45">
        <f>'Single-Family'!J235+'Multi-Family'!N235+'Non-Residential - New Const'!J236</f>
        <v>66636291.359999999</v>
      </c>
      <c r="K235" s="45">
        <f>'Single-Family'!K235+'Multi-Family'!O235+'Non-Residential - New Const'!K236</f>
        <v>1</v>
      </c>
      <c r="L235" s="45">
        <f>'Single-Family'!L235+'Multi-Family'!Q235+'Non-Residential - New Const'!L236</f>
        <v>900000</v>
      </c>
      <c r="M235" s="45">
        <f>'Single-Family'!M235+'Multi-Family'!R235+'Non-Residential - New Const'!M236</f>
        <v>6</v>
      </c>
      <c r="N235" s="45">
        <f>'Single-Family'!N235+'Multi-Family'!T235+'Non-Residential - New Const'!N236</f>
        <v>1984595</v>
      </c>
      <c r="O235" s="45">
        <f>'Single-Family'!O235+'Multi-Family'!U235+'Non-Residential - New Const'!O236</f>
        <v>2</v>
      </c>
      <c r="P235" s="45">
        <f>'Single-Family'!P235+'Multi-Family'!W235+'Non-Residential - New Const'!P236</f>
        <v>700000</v>
      </c>
      <c r="Q235" s="45">
        <f>'Single-Family'!Q235+'Multi-Family'!X235+'Non-Residential - New Const'!Q236</f>
        <v>0</v>
      </c>
      <c r="R235" s="45">
        <f>'Single-Family'!R235+'Multi-Family'!Z235+'Non-Residential - New Const'!R236</f>
        <v>0</v>
      </c>
      <c r="S235" s="45">
        <f>'Single-Family'!S235+'Multi-Family'!AA235+'Non-Residential - New Const'!S236</f>
        <v>6</v>
      </c>
      <c r="T235" s="45">
        <f>'Single-Family'!T235+'Multi-Family'!AC235+'Non-Residential - New Const'!T236</f>
        <v>6123216</v>
      </c>
      <c r="U235" s="21">
        <f t="shared" si="89"/>
        <v>306</v>
      </c>
      <c r="V235" s="22">
        <f t="shared" si="90"/>
        <v>104114772.36</v>
      </c>
      <c r="W235" s="19">
        <f>U235-Total!U222</f>
        <v>-9</v>
      </c>
      <c r="X235" s="13">
        <f>W235/Total!U222</f>
        <v>-2.8571428571428571E-2</v>
      </c>
      <c r="Y235" s="12">
        <f>V235-Total!V222</f>
        <v>-74404801.63000001</v>
      </c>
      <c r="Z235" s="13">
        <f>Y235/Total!V222</f>
        <v>-0.4167879183610862</v>
      </c>
      <c r="AA235" s="12">
        <f t="shared" si="91"/>
        <v>1673839245.5099998</v>
      </c>
    </row>
    <row r="236" spans="1:40" x14ac:dyDescent="0.2">
      <c r="A236" s="26" t="s">
        <v>28</v>
      </c>
      <c r="B236" s="139">
        <v>2021</v>
      </c>
      <c r="C236" s="45">
        <f>'Single-Family'!C236+'Multi-Family'!C236+'Non-Residential - New Const'!C237</f>
        <v>8</v>
      </c>
      <c r="D236" s="45">
        <f>'Single-Family'!D236+'Multi-Family'!E236+'Non-Residential - New Const'!D237</f>
        <v>1773636</v>
      </c>
      <c r="E236" s="163">
        <f>'Single-Family'!E236+'Multi-Family'!F236+'Non-Residential - New Const'!E237</f>
        <v>22</v>
      </c>
      <c r="F236" s="163">
        <f>'Single-Family'!F236+'Multi-Family'!H236+'Non-Residential - New Const'!F237</f>
        <v>5580000</v>
      </c>
      <c r="G236" s="45">
        <f>'Single-Family'!G236+'Multi-Family'!I236+'Non-Residential - New Const'!G237</f>
        <v>131</v>
      </c>
      <c r="H236" s="45">
        <f>'Single-Family'!H236+'Multi-Family'!K236+'Non-Residential - New Const'!H237</f>
        <v>36010837</v>
      </c>
      <c r="I236" s="45">
        <f>'Single-Family'!I236+'Multi-Family'!L236+'Non-Residential - New Const'!I237</f>
        <v>99</v>
      </c>
      <c r="J236" s="45">
        <f>'Single-Family'!J236+'Multi-Family'!N236+'Non-Residential - New Const'!J237</f>
        <v>335348973.31</v>
      </c>
      <c r="K236" s="45">
        <f>'Single-Family'!K236+'Multi-Family'!O236+'Non-Residential - New Const'!K237</f>
        <v>1</v>
      </c>
      <c r="L236" s="45">
        <f>'Single-Family'!L236+'Multi-Family'!Q236+'Non-Residential - New Const'!L237</f>
        <v>400000</v>
      </c>
      <c r="M236" s="45">
        <f>'Single-Family'!M236+'Multi-Family'!R236+'Non-Residential - New Const'!M237</f>
        <v>9</v>
      </c>
      <c r="N236" s="45">
        <f>'Single-Family'!N236+'Multi-Family'!T236+'Non-Residential - New Const'!N237</f>
        <v>4823673</v>
      </c>
      <c r="O236" s="45">
        <f>'Single-Family'!O236+'Multi-Family'!U236+'Non-Residential - New Const'!O237</f>
        <v>0</v>
      </c>
      <c r="P236" s="45">
        <f>'Single-Family'!P236+'Multi-Family'!W236+'Non-Residential - New Const'!P237</f>
        <v>0</v>
      </c>
      <c r="Q236" s="45">
        <f>'Single-Family'!Q236+'Multi-Family'!X236+'Non-Residential - New Const'!Q237</f>
        <v>4</v>
      </c>
      <c r="R236" s="45">
        <f>'Single-Family'!R236+'Multi-Family'!Z236+'Non-Residential - New Const'!R237</f>
        <v>0</v>
      </c>
      <c r="S236" s="45">
        <f>'Single-Family'!S236+'Multi-Family'!AA236+'Non-Residential - New Const'!S237</f>
        <v>3</v>
      </c>
      <c r="T236" s="45">
        <f>'Single-Family'!T236+'Multi-Family'!AC236+'Non-Residential - New Const'!T237</f>
        <v>772091</v>
      </c>
      <c r="U236" s="21">
        <f t="shared" si="89"/>
        <v>277</v>
      </c>
      <c r="V236" s="22">
        <f t="shared" si="90"/>
        <v>384709210.31</v>
      </c>
      <c r="W236" s="19">
        <f>U236-Total!U223</f>
        <v>-10</v>
      </c>
      <c r="X236" s="13">
        <f>W236/Total!U223</f>
        <v>-3.484320557491289E-2</v>
      </c>
      <c r="Y236" s="12">
        <f>V236-Total!V223</f>
        <v>194717443.56</v>
      </c>
      <c r="Z236" s="13">
        <f>Y236/Total!V223</f>
        <v>1.0248730610322618</v>
      </c>
      <c r="AA236" s="12">
        <f>AA235+Y236</f>
        <v>1868556689.0699997</v>
      </c>
    </row>
    <row r="237" spans="1:40" ht="13.5" thickBot="1" x14ac:dyDescent="0.25">
      <c r="A237" s="27" t="s">
        <v>29</v>
      </c>
      <c r="B237" s="15">
        <v>2021</v>
      </c>
      <c r="C237" s="150">
        <f>'Single-Family'!C237+'Multi-Family'!C237+'Non-Residential - New Const'!C238</f>
        <v>94</v>
      </c>
      <c r="D237" s="150">
        <f>'Single-Family'!D237+'Multi-Family'!E237+'Non-Residential - New Const'!D238</f>
        <v>19690138.560000002</v>
      </c>
      <c r="E237" s="164">
        <f>'Single-Family'!E237+'Multi-Family'!F237+'Non-Residential - New Const'!E238</f>
        <v>136</v>
      </c>
      <c r="F237" s="164">
        <f>'Single-Family'!F237+'Multi-Family'!H237+'Non-Residential - New Const'!F238</f>
        <v>38916827</v>
      </c>
      <c r="G237" s="150">
        <f>'Single-Family'!G237+'Multi-Family'!I237+'Non-Residential - New Const'!G238</f>
        <v>1891</v>
      </c>
      <c r="H237" s="150">
        <f>'Single-Family'!H237+'Multi-Family'!K237+'Non-Residential - New Const'!H238</f>
        <v>702628905.49000001</v>
      </c>
      <c r="I237" s="150">
        <f>'Single-Family'!I237+'Multi-Family'!L237+'Non-Residential - New Const'!I238</f>
        <v>1499</v>
      </c>
      <c r="J237" s="150">
        <f>'Single-Family'!J237+'Multi-Family'!N237+'Non-Residential - New Const'!J238</f>
        <v>2339145239.0900002</v>
      </c>
      <c r="K237" s="150">
        <f>'Single-Family'!K237+'Multi-Family'!O237+'Non-Residential - New Const'!K237</f>
        <v>22</v>
      </c>
      <c r="L237" s="150">
        <f>'Single-Family'!L237+'Multi-Family'!Q237+'Non-Residential - New Const'!L238</f>
        <v>7896800</v>
      </c>
      <c r="M237" s="150">
        <f>'Single-Family'!M237+'Multi-Family'!R237+'Non-Residential - New Const'!M238</f>
        <v>108</v>
      </c>
      <c r="N237" s="150">
        <f>'Single-Family'!N237+'Multi-Family'!T237+'Non-Residential - New Const'!N238</f>
        <v>42217981</v>
      </c>
      <c r="O237" s="150">
        <f>'Single-Family'!O237+'Multi-Family'!U237+'Non-Residential - New Const'!O238</f>
        <v>13</v>
      </c>
      <c r="P237" s="150">
        <f>'Single-Family'!P237+'Multi-Family'!W237+'Non-Residential - New Const'!P238</f>
        <v>4552000</v>
      </c>
      <c r="Q237" s="150">
        <f>'Single-Family'!Q237+'Multi-Family'!X237+'Non-Residential - New Const'!Q238</f>
        <v>27</v>
      </c>
      <c r="R237" s="150">
        <f>'Single-Family'!R237+'Multi-Family'!Z237+'Non-Residential - New Const'!R238</f>
        <v>3747787.7</v>
      </c>
      <c r="S237" s="150">
        <f>'Single-Family'!S237+'Multi-Family'!AA237+'Non-Residential - New Const'!S238</f>
        <v>73</v>
      </c>
      <c r="T237" s="150">
        <f>'Single-Family'!T237+'Multi-Family'!AC237+'Non-Residential - New Const'!T238</f>
        <v>57394121</v>
      </c>
      <c r="U237" s="143">
        <f>E237+S237+Q237+O237+M237+K237+I237+G237+C237</f>
        <v>3863</v>
      </c>
      <c r="V237" s="144">
        <f>F237+T237+R237+P237+N237+L237+J237+H237+D237</f>
        <v>3216189799.8399997</v>
      </c>
      <c r="W237" s="145">
        <f>U237-Total!U224</f>
        <v>340</v>
      </c>
      <c r="X237" s="146">
        <f>W237/Total!U224</f>
        <v>9.6508657394266256E-2</v>
      </c>
      <c r="Y237" s="147">
        <f>V237-Total!V224</f>
        <v>1868355133.0699995</v>
      </c>
      <c r="Z237" s="146">
        <f>Y237/Total!V224</f>
        <v>1.3861901456707546</v>
      </c>
      <c r="AA237" s="147">
        <f>Y237</f>
        <v>1868355133.0699995</v>
      </c>
    </row>
    <row r="238" spans="1:40" x14ac:dyDescent="0.2">
      <c r="A238" s="138" t="s">
        <v>17</v>
      </c>
      <c r="B238" s="139">
        <v>2022</v>
      </c>
      <c r="C238" s="45">
        <f>'Single-Family'!C238+'Multi-Family'!C238+'Non-Residential - New Const'!C239</f>
        <v>1</v>
      </c>
      <c r="D238" s="45">
        <f>'Single-Family'!D238+'Multi-Family'!E238+'Non-Residential - New Const'!D239</f>
        <v>115920</v>
      </c>
      <c r="E238" s="45">
        <f>'Single-Family'!E238+'Multi-Family'!F238+'Non-Residential - New Const'!E239</f>
        <v>3</v>
      </c>
      <c r="F238" s="45">
        <f>'Single-Family'!F238+'Multi-Family'!H238+'Non-Residential - New Const'!F239</f>
        <v>1115000</v>
      </c>
      <c r="G238" s="45">
        <f>'Single-Family'!G238+'Multi-Family'!I238+'Non-Residential - New Const'!G239</f>
        <v>122</v>
      </c>
      <c r="H238" s="45">
        <f>'Single-Family'!H238+'Multi-Family'!K238+'Non-Residential - New Const'!H239</f>
        <v>44662703</v>
      </c>
      <c r="I238" s="45">
        <f>'Single-Family'!I238+'Multi-Family'!L238+'Non-Residential - New Const'!I239</f>
        <v>81</v>
      </c>
      <c r="J238" s="45">
        <f>'Single-Family'!J238+'Multi-Family'!N238+'Non-Residential - New Const'!J239</f>
        <v>48319176.980000004</v>
      </c>
      <c r="K238" s="45">
        <f>'Single-Family'!K238+'Multi-Family'!O238+'Non-Residential - New Const'!K239</f>
        <v>1</v>
      </c>
      <c r="L238" s="45">
        <f>'Single-Family'!L238+'Multi-Family'!Q238+'Non-Residential - New Const'!L239</f>
        <v>400000</v>
      </c>
      <c r="M238" s="45">
        <f>'Single-Family'!M238+'Multi-Family'!R238+'Non-Residential - New Const'!M239</f>
        <v>2</v>
      </c>
      <c r="N238" s="45">
        <f>'Single-Family'!N238+'Multi-Family'!T238+'Non-Residential - New Const'!N239</f>
        <v>1019346</v>
      </c>
      <c r="O238" s="45">
        <f>'Single-Family'!O238+'Multi-Family'!U238+'Non-Residential - New Const'!O239</f>
        <v>0</v>
      </c>
      <c r="P238" s="45">
        <f>'Single-Family'!P238+'Multi-Family'!W238+'Non-Residential - New Const'!P239</f>
        <v>0</v>
      </c>
      <c r="Q238" s="45">
        <f>'Single-Family'!Q238+'Multi-Family'!X238+'Non-Residential - New Const'!Q239</f>
        <v>2</v>
      </c>
      <c r="R238" s="45">
        <f>'Single-Family'!R238+'Multi-Family'!Z238+'Non-Residential - New Const'!R239</f>
        <v>0</v>
      </c>
      <c r="S238" s="45">
        <f>'Single-Family'!S238+'Multi-Family'!AA238+'Non-Residential - New Const'!S239</f>
        <v>1</v>
      </c>
      <c r="T238" s="45">
        <f>'Single-Family'!T238+'Multi-Family'!AC238+'Non-Residential - New Const'!T239</f>
        <v>226400</v>
      </c>
      <c r="U238" s="21">
        <f>E238+S238+Q238+O238+M238+K238+I238+G238+C238</f>
        <v>213</v>
      </c>
      <c r="V238" s="22">
        <f>F238+T238+R238+P238+N238+L238+J238+H238+D238</f>
        <v>95858545.980000004</v>
      </c>
      <c r="W238" s="19">
        <f>U238-Total!U225</f>
        <v>-42</v>
      </c>
      <c r="X238" s="13">
        <f>W238/Total!U225</f>
        <v>-0.16470588235294117</v>
      </c>
      <c r="Y238" s="12">
        <f>V238-Total!V225</f>
        <v>-249905951.25999999</v>
      </c>
      <c r="Z238" s="13">
        <f>Y238/Total!V225</f>
        <v>-0.72276347992586631</v>
      </c>
      <c r="AA238" s="12">
        <f>Y238</f>
        <v>-249905951.25999999</v>
      </c>
      <c r="AC238" s="26">
        <f t="array" ref="AC238:AN239">TRANSPOSE(U238:V249)</f>
        <v>213</v>
      </c>
      <c r="AD238" s="26">
        <v>282</v>
      </c>
      <c r="AE238" s="26">
        <v>386</v>
      </c>
      <c r="AF238" s="26">
        <v>368</v>
      </c>
      <c r="AG238" s="26">
        <v>268</v>
      </c>
      <c r="AH238" s="26">
        <v>289</v>
      </c>
      <c r="AI238" s="26">
        <v>246</v>
      </c>
      <c r="AJ238" s="26">
        <v>263</v>
      </c>
      <c r="AK238" s="26">
        <v>239</v>
      </c>
      <c r="AL238" s="26">
        <v>276</v>
      </c>
      <c r="AM238" s="26">
        <v>205</v>
      </c>
      <c r="AN238" s="26">
        <v>166</v>
      </c>
    </row>
    <row r="239" spans="1:40" x14ac:dyDescent="0.2">
      <c r="A239" s="26" t="s">
        <v>18</v>
      </c>
      <c r="B239" s="139">
        <v>2022</v>
      </c>
      <c r="C239" s="45">
        <f>'Single-Family'!C239+'Multi-Family'!C239+'Non-Residential - New Const'!C240</f>
        <v>11</v>
      </c>
      <c r="D239" s="45">
        <f>'Single-Family'!D239+'Multi-Family'!E239+'Non-Residential - New Const'!D240</f>
        <v>1943004.08</v>
      </c>
      <c r="E239" s="163">
        <f>'Single-Family'!E239+'Multi-Family'!F239+'Non-Residential - New Const'!E240</f>
        <v>10</v>
      </c>
      <c r="F239" s="163">
        <f>'Single-Family'!F239+'Multi-Family'!H239+'Non-Residential - New Const'!F240</f>
        <v>1930100</v>
      </c>
      <c r="G239" s="45">
        <f>'Single-Family'!G239+'Multi-Family'!I239+'Non-Residential - New Const'!G240</f>
        <v>142</v>
      </c>
      <c r="H239" s="45">
        <f>'Single-Family'!H239+'Multi-Family'!K239+'Non-Residential - New Const'!H240</f>
        <v>41161046</v>
      </c>
      <c r="I239" s="45">
        <f>'Single-Family'!I239+'Multi-Family'!I239+'Non-Residential - New Const'!I240</f>
        <v>103</v>
      </c>
      <c r="J239" s="45">
        <f>'Single-Family'!J239+'Multi-Family'!K239+'Non-Residential - New Const'!J240</f>
        <v>56082196.599999994</v>
      </c>
      <c r="K239" s="45">
        <f>'Single-Family'!K239+'Multi-Family'!O239+'Non-Residential - New Const'!K240</f>
        <v>1</v>
      </c>
      <c r="L239" s="45">
        <f>'Single-Family'!L239+'Multi-Family'!Q239+'Non-Residential - New Const'!L240</f>
        <v>680000</v>
      </c>
      <c r="M239" s="45">
        <f>'Single-Family'!M239+'Multi-Family'!R239+'Non-Residential - New Const'!M240</f>
        <v>3</v>
      </c>
      <c r="N239" s="45">
        <f>'Single-Family'!N239+'Multi-Family'!T239+'Non-Residential - New Const'!N240</f>
        <v>628892</v>
      </c>
      <c r="O239" s="45">
        <f>'Single-Family'!O239+'Multi-Family'!U239+'Non-Residential - New Const'!O240</f>
        <v>2</v>
      </c>
      <c r="P239" s="45">
        <f>'Single-Family'!P239+'Multi-Family'!W239+'Non-Residential - New Const'!P240</f>
        <v>900000</v>
      </c>
      <c r="Q239" s="45">
        <f>'Single-Family'!Q239+'Multi-Family'!X239+'Non-Residential - New Const'!Q240</f>
        <v>1</v>
      </c>
      <c r="R239" s="45">
        <f>'Single-Family'!R239+'Multi-Family'!Z239+'Non-Residential - New Const'!R240</f>
        <v>0</v>
      </c>
      <c r="S239" s="45">
        <f>'Single-Family'!S239+'Multi-Family'!AA239+'Non-Residential - New Const'!S240</f>
        <v>9</v>
      </c>
      <c r="T239" s="45">
        <f>'Single-Family'!T239+'Multi-Family'!AC239+'Non-Residential - New Const'!T240</f>
        <v>2493593</v>
      </c>
      <c r="U239" s="21">
        <f t="shared" ref="U239:U249" si="93">E239+S239+Q239+O239+M239+K239+I239+G239+C239</f>
        <v>282</v>
      </c>
      <c r="V239" s="22">
        <f t="shared" ref="V239:V249" si="94">F239+T239+R239+P239+N239+L239+J239+H239+D239</f>
        <v>105818831.67999999</v>
      </c>
      <c r="W239" s="19">
        <f>U239-Total!U226</f>
        <v>-22</v>
      </c>
      <c r="X239" s="13">
        <f>W239/Total!U226</f>
        <v>-7.2368421052631582E-2</v>
      </c>
      <c r="Y239" s="12">
        <f>V239-Total!V226</f>
        <v>-162308241.59000003</v>
      </c>
      <c r="Z239" s="13">
        <f>Y239/Total!V226</f>
        <v>-0.60534074239701274</v>
      </c>
      <c r="AA239" s="12">
        <f>AA238+Y239</f>
        <v>-412214192.85000002</v>
      </c>
      <c r="AC239" s="26">
        <v>95858545.980000004</v>
      </c>
      <c r="AD239" s="26">
        <v>105818831.67999999</v>
      </c>
      <c r="AE239" s="26">
        <v>159829203.31999999</v>
      </c>
      <c r="AF239" s="26">
        <v>193510909.47</v>
      </c>
      <c r="AG239" s="26">
        <v>117177381.41</v>
      </c>
      <c r="AH239" s="26">
        <v>103340151.21999998</v>
      </c>
      <c r="AI239" s="26">
        <v>174201572.50999999</v>
      </c>
      <c r="AJ239" s="26">
        <v>152770593.84</v>
      </c>
      <c r="AK239" s="26">
        <v>109983152.27000001</v>
      </c>
      <c r="AL239" s="26">
        <v>383974956.67000002</v>
      </c>
      <c r="AM239" s="26">
        <v>141077848.17000002</v>
      </c>
      <c r="AN239" s="26">
        <v>92203019.549999997</v>
      </c>
    </row>
    <row r="240" spans="1:40" x14ac:dyDescent="0.2">
      <c r="A240" s="26" t="s">
        <v>19</v>
      </c>
      <c r="B240" s="139">
        <v>2022</v>
      </c>
      <c r="C240" s="45">
        <f>'Single-Family'!C240+'Multi-Family'!C240+'Non-Residential - New Const'!C241</f>
        <v>13</v>
      </c>
      <c r="D240" s="45">
        <f>'Single-Family'!D240+'Multi-Family'!E240+'Non-Residential - New Const'!D241</f>
        <v>2687509.2800000003</v>
      </c>
      <c r="E240" s="45">
        <f>'Single-Family'!E240+'Multi-Family'!F240+'Non-Residential - New Const'!E241</f>
        <v>7</v>
      </c>
      <c r="F240" s="45">
        <f>'Single-Family'!F240+'Multi-Family'!H240+'Non-Residential - New Const'!F241</f>
        <v>2371033</v>
      </c>
      <c r="G240" s="45">
        <f>'Single-Family'!G240+'Multi-Family'!I240+'Non-Residential - New Const'!G241</f>
        <v>148</v>
      </c>
      <c r="H240" s="45">
        <f>'Single-Family'!H240+'Multi-Family'!K240+'Non-Residential - New Const'!H241</f>
        <v>42996703</v>
      </c>
      <c r="I240" s="45">
        <f>'Single-Family'!I240+'Multi-Family'!L240+'Non-Residential - New Const'!I241</f>
        <v>188</v>
      </c>
      <c r="J240" s="45">
        <f>'Single-Family'!J240+'Multi-Family'!N240+'Non-Residential - New Const'!J241</f>
        <v>93997399.039999992</v>
      </c>
      <c r="K240" s="45">
        <f>'Single-Family'!K240+'Multi-Family'!O240+'Non-Residential - New Const'!K241</f>
        <v>6</v>
      </c>
      <c r="L240" s="45">
        <f>'Single-Family'!L240+'Multi-Family'!Q240+'Non-Residential - New Const'!L241</f>
        <v>2760000</v>
      </c>
      <c r="M240" s="45">
        <f>'Single-Family'!M240+'Multi-Family'!R240+'Non-Residential - New Const'!M241</f>
        <v>5</v>
      </c>
      <c r="N240" s="45">
        <f>'Single-Family'!N240+'Multi-Family'!T240+'Non-Residential - New Const'!N241</f>
        <v>1402200</v>
      </c>
      <c r="O240" s="45">
        <f>'Single-Family'!O240+'Multi-Family'!U240+'Non-Residential - New Const'!O241</f>
        <v>0</v>
      </c>
      <c r="P240" s="45">
        <f>'Single-Family'!P240+'Multi-Family'!W240+'Non-Residential - New Const'!P241</f>
        <v>0</v>
      </c>
      <c r="Q240" s="45">
        <f>'Single-Family'!Q240+'Multi-Family'!X240+'Non-Residential - New Const'!Q241</f>
        <v>5</v>
      </c>
      <c r="R240" s="45">
        <f>'Single-Family'!R240+'Multi-Family'!Z240+'Non-Residential - New Const'!R241</f>
        <v>0</v>
      </c>
      <c r="S240" s="45">
        <f>'Single-Family'!S240+'Multi-Family'!AA240+'Non-Residential - New Const'!S241</f>
        <v>14</v>
      </c>
      <c r="T240" s="45">
        <f>'Single-Family'!T240+'Multi-Family'!AC240+'Non-Residential - New Const'!T241</f>
        <v>13614359</v>
      </c>
      <c r="U240" s="21">
        <f t="shared" si="93"/>
        <v>386</v>
      </c>
      <c r="V240" s="22">
        <f t="shared" si="94"/>
        <v>159829203.31999999</v>
      </c>
      <c r="W240" s="19">
        <f>U240-Total!U227</f>
        <v>52</v>
      </c>
      <c r="X240" s="13">
        <f>W240/Total!U227</f>
        <v>0.15568862275449102</v>
      </c>
      <c r="Y240" s="12">
        <f>V240-Total!V227</f>
        <v>-48315218.020000011</v>
      </c>
      <c r="Z240" s="13">
        <f>Y240/Total!V227</f>
        <v>-0.23212353090683133</v>
      </c>
      <c r="AA240" s="12">
        <f t="shared" ref="AA240:AA248" si="95">AA239+Y240</f>
        <v>-460529410.87</v>
      </c>
      <c r="AC240" s="148">
        <f>AC239/$AC$137</f>
        <v>95.858545980000002</v>
      </c>
      <c r="AD240" s="148">
        <f t="shared" ref="AD240:AN240" si="96">AD239/$AC$137</f>
        <v>105.81883167999999</v>
      </c>
      <c r="AE240" s="148">
        <f t="shared" si="96"/>
        <v>159.82920332</v>
      </c>
      <c r="AF240" s="148">
        <f t="shared" si="96"/>
        <v>193.51090947</v>
      </c>
      <c r="AG240" s="148">
        <f t="shared" si="96"/>
        <v>117.17738141</v>
      </c>
      <c r="AH240" s="148">
        <f t="shared" si="96"/>
        <v>103.34015121999998</v>
      </c>
      <c r="AI240" s="148">
        <f t="shared" si="96"/>
        <v>174.20157250999998</v>
      </c>
      <c r="AJ240" s="148">
        <f t="shared" si="96"/>
        <v>152.77059384</v>
      </c>
      <c r="AK240" s="148">
        <f t="shared" si="96"/>
        <v>109.98315227000001</v>
      </c>
      <c r="AL240" s="148">
        <f t="shared" si="96"/>
        <v>383.97495667000004</v>
      </c>
      <c r="AM240" s="148">
        <f t="shared" si="96"/>
        <v>141.07784817000001</v>
      </c>
      <c r="AN240" s="148">
        <f t="shared" si="96"/>
        <v>92.203019549999993</v>
      </c>
    </row>
    <row r="241" spans="1:40" x14ac:dyDescent="0.2">
      <c r="A241" s="26" t="s">
        <v>20</v>
      </c>
      <c r="B241" s="139">
        <v>2022</v>
      </c>
      <c r="C241" s="45">
        <f>'Single-Family'!C241+'Multi-Family'!C241+'Non-Residential - New Const'!C242</f>
        <v>8</v>
      </c>
      <c r="D241" s="45">
        <f>'Single-Family'!D241+'Multi-Family'!E241+'Non-Residential - New Const'!D242</f>
        <v>1812670</v>
      </c>
      <c r="E241" s="163">
        <f>'Single-Family'!E241+'Multi-Family'!F241+'Non-Residential - New Const'!E242</f>
        <v>5</v>
      </c>
      <c r="F241" s="163">
        <f>'Single-Family'!F241+'Multi-Family'!H241+'Non-Residential - New Const'!F242</f>
        <v>1863462</v>
      </c>
      <c r="G241" s="45">
        <f>'Single-Family'!G241+'Multi-Family'!I241+'Non-Residential - New Const'!G242</f>
        <v>212</v>
      </c>
      <c r="H241" s="45">
        <f>'Single-Family'!H241+'Multi-Family'!K241+'Non-Residential - New Const'!H242</f>
        <v>76105715</v>
      </c>
      <c r="I241" s="45">
        <f>'Single-Family'!I241+'Multi-Family'!L241+'Non-Residential - New Const'!I242</f>
        <v>110</v>
      </c>
      <c r="J241" s="45">
        <f>'Single-Family'!J241+'Multi-Family'!N241+'Non-Residential - New Const'!J242</f>
        <v>81434514.469999999</v>
      </c>
      <c r="K241" s="45">
        <f>'Single-Family'!K241+'Multi-Family'!O241+'Non-Residential - New Const'!K242</f>
        <v>2</v>
      </c>
      <c r="L241" s="45">
        <f>'Single-Family'!L241+'Multi-Family'!Q241+'Non-Residential - New Const'!L242</f>
        <v>900000</v>
      </c>
      <c r="M241" s="45">
        <f>'Single-Family'!M241+'Multi-Family'!R241+'Non-Residential - New Const'!M242</f>
        <v>10</v>
      </c>
      <c r="N241" s="45">
        <f>'Single-Family'!N241+'Multi-Family'!T241+'Non-Residential - New Const'!N242</f>
        <v>2486538</v>
      </c>
      <c r="O241" s="45">
        <f>'Single-Family'!O241+'Multi-Family'!U241+'Non-Residential - New Const'!O242</f>
        <v>1</v>
      </c>
      <c r="P241" s="45">
        <f>'Single-Family'!P241+'Multi-Family'!W241+'Non-Residential - New Const'!P242</f>
        <v>250000</v>
      </c>
      <c r="Q241" s="45">
        <f>'Single-Family'!Q241+'Multi-Family'!X241+'Non-Residential - New Const'!Q242</f>
        <v>6</v>
      </c>
      <c r="R241" s="45">
        <f>'Single-Family'!R241+'Multi-Family'!Z241+'Non-Residential - New Const'!R242</f>
        <v>0</v>
      </c>
      <c r="S241" s="45">
        <f>'Single-Family'!S241+'Multi-Family'!AA241+'Non-Residential - New Const'!S242</f>
        <v>14</v>
      </c>
      <c r="T241" s="45">
        <f>'Single-Family'!T241+'Multi-Family'!AC241+'Non-Residential - New Const'!T242</f>
        <v>28658010</v>
      </c>
      <c r="U241" s="21">
        <f t="shared" si="93"/>
        <v>368</v>
      </c>
      <c r="V241" s="22">
        <f t="shared" si="94"/>
        <v>193510909.47</v>
      </c>
      <c r="W241" s="19">
        <f>U241-Total!U228</f>
        <v>-69</v>
      </c>
      <c r="X241" s="13">
        <f>W241/Total!U228</f>
        <v>-0.15789473684210525</v>
      </c>
      <c r="Y241" s="12">
        <f>V241-Total!V228</f>
        <v>-628101446.47000003</v>
      </c>
      <c r="Z241" s="13">
        <f>Y241/Total!V228</f>
        <v>-0.76447419750813539</v>
      </c>
      <c r="AA241" s="12">
        <f t="shared" si="95"/>
        <v>-1088630857.3400002</v>
      </c>
    </row>
    <row r="242" spans="1:40" x14ac:dyDescent="0.2">
      <c r="A242" s="26" t="s">
        <v>21</v>
      </c>
      <c r="B242" s="139">
        <v>2022</v>
      </c>
      <c r="C242" s="45">
        <f>'Single-Family'!C242+'Multi-Family'!C242+'Non-Residential - New Const'!C243</f>
        <v>5</v>
      </c>
      <c r="D242" s="45">
        <f>'Single-Family'!D242+'Multi-Family'!E242+'Non-Residential - New Const'!D243</f>
        <v>1008716.87</v>
      </c>
      <c r="E242" s="163">
        <f>'Single-Family'!E242+'Multi-Family'!F242+'Non-Residential - New Const'!E243</f>
        <v>12</v>
      </c>
      <c r="F242" s="163">
        <f>'Single-Family'!F242+'Multi-Family'!H242+'Non-Residential - New Const'!F243</f>
        <v>5052500</v>
      </c>
      <c r="G242" s="45">
        <f>'Single-Family'!G242+'Multi-Family'!I242+'Non-Residential - New Const'!G243</f>
        <v>117</v>
      </c>
      <c r="H242" s="45">
        <f>'Single-Family'!H242+'Multi-Family'!K242+'Non-Residential - New Const'!H243</f>
        <v>44048023</v>
      </c>
      <c r="I242" s="45">
        <f>'Single-Family'!I242+'Multi-Family'!L242+'Non-Residential - New Const'!I243</f>
        <v>111</v>
      </c>
      <c r="J242" s="45">
        <f>'Single-Family'!J242+'Multi-Family'!N242+'Non-Residential - New Const'!J243</f>
        <v>55087359.539999999</v>
      </c>
      <c r="K242" s="45">
        <f>'Single-Family'!K242+'Multi-Family'!O242+'Non-Residential - New Const'!K243</f>
        <v>1</v>
      </c>
      <c r="L242" s="45">
        <f>'Single-Family'!L242+'Multi-Family'!Q242+'Non-Residential - New Const'!L243</f>
        <v>700000</v>
      </c>
      <c r="M242" s="45">
        <f>'Single-Family'!M242+'Multi-Family'!R242+'Non-Residential - New Const'!M243</f>
        <v>5</v>
      </c>
      <c r="N242" s="45">
        <f>'Single-Family'!N242+'Multi-Family'!T242+'Non-Residential - New Const'!N243</f>
        <v>1410619</v>
      </c>
      <c r="O242" s="45">
        <f>'Single-Family'!O242+'Multi-Family'!U242+'Non-Residential - New Const'!O243</f>
        <v>0</v>
      </c>
      <c r="P242" s="45">
        <f>'Single-Family'!P242+'Multi-Family'!W242+'Non-Residential - New Const'!P243</f>
        <v>0</v>
      </c>
      <c r="Q242" s="45">
        <f>'Single-Family'!Q242+'Multi-Family'!X242+'Non-Residential - New Const'!Q243</f>
        <v>5</v>
      </c>
      <c r="R242" s="45">
        <f>'Single-Family'!R242+'Multi-Family'!Z242+'Non-Residential - New Const'!R243</f>
        <v>0</v>
      </c>
      <c r="S242" s="45">
        <f>'Single-Family'!S242+'Multi-Family'!AA242+'Non-Residential - New Const'!S243</f>
        <v>12</v>
      </c>
      <c r="T242" s="45">
        <f>'Single-Family'!T242+'Multi-Family'!AC242+'Non-Residential - New Const'!T243</f>
        <v>9870163</v>
      </c>
      <c r="U242" s="21">
        <f t="shared" si="93"/>
        <v>268</v>
      </c>
      <c r="V242" s="22">
        <f t="shared" si="94"/>
        <v>117177381.41</v>
      </c>
      <c r="W242" s="19">
        <f>U242-Total!U229</f>
        <v>-103</v>
      </c>
      <c r="X242" s="13">
        <f>W242/Total!U229</f>
        <v>-0.27762803234501349</v>
      </c>
      <c r="Y242" s="12">
        <f>V242-Total!V229</f>
        <v>-82535363.189999998</v>
      </c>
      <c r="Z242" s="13">
        <f>Y242/Total!V229</f>
        <v>-0.41327038670120003</v>
      </c>
      <c r="AA242" s="12">
        <f t="shared" si="95"/>
        <v>-1171166220.5300002</v>
      </c>
    </row>
    <row r="243" spans="1:40" x14ac:dyDescent="0.2">
      <c r="A243" s="26" t="s">
        <v>22</v>
      </c>
      <c r="B243" s="139">
        <v>2022</v>
      </c>
      <c r="C243" s="45">
        <f>'Single-Family'!C243+'Multi-Family'!C243+'Non-Residential - New Const'!C244</f>
        <v>12</v>
      </c>
      <c r="D243" s="45">
        <f>'Single-Family'!D243+'Multi-Family'!E243+'Non-Residential - New Const'!D244</f>
        <v>3789909.74</v>
      </c>
      <c r="E243" s="163">
        <f>'Single-Family'!E243+'Multi-Family'!F243+'Non-Residential - New Const'!E244</f>
        <v>24</v>
      </c>
      <c r="F243" s="163">
        <f>'Single-Family'!F243+'Multi-Family'!H243+'Non-Residential - New Const'!F244</f>
        <v>12899854</v>
      </c>
      <c r="G243" s="45">
        <f>'Single-Family'!G243+'Multi-Family'!I243+'Non-Residential - New Const'!G244</f>
        <v>138</v>
      </c>
      <c r="H243" s="45">
        <f>'Single-Family'!H243+'Multi-Family'!K243+'Non-Residential - New Const'!H244</f>
        <v>36099619</v>
      </c>
      <c r="I243" s="45">
        <f>'Single-Family'!I243+'Multi-Family'!L243+'Non-Residential - New Const'!I244</f>
        <v>93</v>
      </c>
      <c r="J243" s="45">
        <f>'Single-Family'!J243+'Multi-Family'!N243+'Non-Residential - New Const'!J244</f>
        <v>45535181.479999997</v>
      </c>
      <c r="K243" s="45">
        <f>'Single-Family'!K243+'Multi-Family'!O243+'Non-Residential - New Const'!K244</f>
        <v>1</v>
      </c>
      <c r="L243" s="45">
        <f>'Single-Family'!L243+'Multi-Family'!Q243+'Non-Residential - New Const'!L244</f>
        <v>480000</v>
      </c>
      <c r="M243" s="45">
        <f>'Single-Family'!M243+'Multi-Family'!R243+'Non-Residential - New Const'!M244</f>
        <v>6</v>
      </c>
      <c r="N243" s="45">
        <f>'Single-Family'!N243+'Multi-Family'!T243+'Non-Residential - New Const'!N244</f>
        <v>2110542</v>
      </c>
      <c r="O243" s="45">
        <f>'Single-Family'!O243+'Multi-Family'!U243+'Non-Residential - New Const'!O244</f>
        <v>0</v>
      </c>
      <c r="P243" s="45">
        <f>'Single-Family'!P243+'Multi-Family'!W243+'Non-Residential - New Const'!P244</f>
        <v>0</v>
      </c>
      <c r="Q243" s="45">
        <f>'Single-Family'!Q243+'Multi-Family'!X243+'Non-Residential - New Const'!Q244</f>
        <v>4</v>
      </c>
      <c r="R243" s="45">
        <f>'Single-Family'!R243+'Multi-Family'!Z243+'Non-Residential - New Const'!R244</f>
        <v>0</v>
      </c>
      <c r="S243" s="45">
        <f>'Single-Family'!S243+'Multi-Family'!AA243+'Non-Residential - New Const'!S244</f>
        <v>11</v>
      </c>
      <c r="T243" s="45">
        <f>'Single-Family'!T243+'Multi-Family'!AC243+'Non-Residential - New Const'!T244</f>
        <v>2425045</v>
      </c>
      <c r="U243" s="21">
        <f t="shared" si="93"/>
        <v>289</v>
      </c>
      <c r="V243" s="22">
        <f t="shared" si="94"/>
        <v>103340151.21999998</v>
      </c>
      <c r="W243" s="19">
        <f>U243-Total!U230</f>
        <v>-131</v>
      </c>
      <c r="X243" s="13">
        <f>W243/Total!U230</f>
        <v>-0.31190476190476191</v>
      </c>
      <c r="Y243" s="12">
        <f>V243-Total!V230</f>
        <v>-211721022.46000004</v>
      </c>
      <c r="Z243" s="13">
        <f>Y243/Total!V230</f>
        <v>-0.67199972623424542</v>
      </c>
      <c r="AA243" s="12">
        <f t="shared" si="95"/>
        <v>-1382887242.9900002</v>
      </c>
    </row>
    <row r="244" spans="1:40" x14ac:dyDescent="0.2">
      <c r="A244" s="26" t="s">
        <v>23</v>
      </c>
      <c r="B244" s="139">
        <v>2022</v>
      </c>
      <c r="C244" s="45">
        <f>'Single-Family'!C244+'Multi-Family'!C244+'Non-Residential - New Const'!C245</f>
        <v>6</v>
      </c>
      <c r="D244" s="45">
        <f>'Single-Family'!D244+'Multi-Family'!E244+'Non-Residential - New Const'!D245</f>
        <v>6627744.7400000002</v>
      </c>
      <c r="E244" s="163">
        <f>'Single-Family'!E244+'Multi-Family'!F244+'Non-Residential - New Const'!E245</f>
        <v>15</v>
      </c>
      <c r="F244" s="163">
        <f>'Single-Family'!F244+'Multi-Family'!H244+'Non-Residential - New Const'!F245</f>
        <v>4266322</v>
      </c>
      <c r="G244" s="45">
        <f>'Single-Family'!G244+'Multi-Family'!I244+'Non-Residential - New Const'!G245</f>
        <v>103</v>
      </c>
      <c r="H244" s="45">
        <f>'Single-Family'!H244+'Multi-Family'!K244+'Non-Residential - New Const'!H245</f>
        <v>84066513</v>
      </c>
      <c r="I244" s="45">
        <f>'Single-Family'!I244+'Multi-Family'!L244+'Non-Residential - New Const'!I245</f>
        <v>90</v>
      </c>
      <c r="J244" s="45">
        <f>'Single-Family'!J244+'Multi-Family'!N244+'Non-Residential - New Const'!J245</f>
        <v>72289399.769999996</v>
      </c>
      <c r="K244" s="45">
        <f>'Single-Family'!K244+'Multi-Family'!O244+'Non-Residential - New Const'!K245</f>
        <v>3</v>
      </c>
      <c r="L244" s="45">
        <f>'Single-Family'!L244+'Multi-Family'!Q244+'Non-Residential - New Const'!L245</f>
        <v>1470000</v>
      </c>
      <c r="M244" s="45">
        <f>'Single-Family'!M244+'Multi-Family'!R244+'Non-Residential - New Const'!M245</f>
        <v>9</v>
      </c>
      <c r="N244" s="45">
        <f>'Single-Family'!N244+'Multi-Family'!T244+'Non-Residential - New Const'!N245</f>
        <v>2507944</v>
      </c>
      <c r="O244" s="45">
        <f>'Single-Family'!O244+'Multi-Family'!U244+'Non-Residential - New Const'!O245</f>
        <v>0</v>
      </c>
      <c r="P244" s="45">
        <f>'Single-Family'!P244+'Multi-Family'!W244+'Non-Residential - New Const'!P245</f>
        <v>0</v>
      </c>
      <c r="Q244" s="45">
        <f>'Single-Family'!Q244+'Multi-Family'!X244+'Non-Residential - New Const'!Q245</f>
        <v>7</v>
      </c>
      <c r="R244" s="45">
        <f>'Single-Family'!R244+'Multi-Family'!Z244+'Non-Residential - New Const'!R245</f>
        <v>0</v>
      </c>
      <c r="S244" s="45">
        <f>'Single-Family'!S244+'Multi-Family'!AA244+'Non-Residential - New Const'!S245</f>
        <v>13</v>
      </c>
      <c r="T244" s="45">
        <f>'Single-Family'!T244+'Multi-Family'!AC244+'Non-Residential - New Const'!T245</f>
        <v>2973649</v>
      </c>
      <c r="U244" s="21">
        <f t="shared" si="93"/>
        <v>246</v>
      </c>
      <c r="V244" s="22">
        <f t="shared" si="94"/>
        <v>174201572.50999999</v>
      </c>
      <c r="W244" s="19">
        <f>U244-Total!U231</f>
        <v>-7</v>
      </c>
      <c r="X244" s="13">
        <f>W244/Total!U231</f>
        <v>-2.766798418972332E-2</v>
      </c>
      <c r="Y244" s="12">
        <f>V244-Total!V231</f>
        <v>9232504.5199999809</v>
      </c>
      <c r="Z244" s="13">
        <f>Y244/Total!V231</f>
        <v>5.5965064435956148E-2</v>
      </c>
      <c r="AA244" s="12">
        <f t="shared" si="95"/>
        <v>-1373654738.4700003</v>
      </c>
    </row>
    <row r="245" spans="1:40" x14ac:dyDescent="0.2">
      <c r="A245" s="26" t="s">
        <v>24</v>
      </c>
      <c r="B245" s="139">
        <v>2022</v>
      </c>
      <c r="C245" s="45">
        <f>'Single-Family'!C245+'Multi-Family'!C245+'Non-Residential - New Const'!C246</f>
        <v>6</v>
      </c>
      <c r="D245" s="45">
        <f>'Single-Family'!D245+'Multi-Family'!E245+'Non-Residential - New Const'!D246</f>
        <v>978464</v>
      </c>
      <c r="E245" s="163">
        <f>'Single-Family'!E245+'Multi-Family'!F245+'Non-Residential - New Const'!E246</f>
        <v>15</v>
      </c>
      <c r="F245" s="163">
        <f>'Single-Family'!F245+'Multi-Family'!H245+'Non-Residential - New Const'!F246</f>
        <v>4503559</v>
      </c>
      <c r="G245" s="45">
        <f>'Single-Family'!G245+'Multi-Family'!I245+'Non-Residential - New Const'!G246</f>
        <v>109</v>
      </c>
      <c r="H245" s="45">
        <f>'Single-Family'!H245+'Multi-Family'!K245+'Non-Residential - New Const'!H246</f>
        <v>22204919</v>
      </c>
      <c r="I245" s="45">
        <f>'Single-Family'!I245+'Multi-Family'!L245+'Non-Residential - New Const'!I246</f>
        <v>118</v>
      </c>
      <c r="J245" s="45">
        <f>'Single-Family'!J245+'Multi-Family'!N245+'Non-Residential - New Const'!J246</f>
        <v>120979773.84</v>
      </c>
      <c r="K245" s="45">
        <f>'Single-Family'!K245+'Multi-Family'!O245+'Non-Residential - New Const'!K246</f>
        <v>2</v>
      </c>
      <c r="L245" s="45">
        <f>'Single-Family'!L245+'Multi-Family'!Q245+'Non-Residential - New Const'!L246</f>
        <v>711000</v>
      </c>
      <c r="M245" s="45">
        <f>'Single-Family'!M245+'Multi-Family'!R245+'Non-Residential - New Const'!M246</f>
        <v>8</v>
      </c>
      <c r="N245" s="45">
        <f>'Single-Family'!N245+'Multi-Family'!T245+'Non-Residential - New Const'!N246</f>
        <v>3392878</v>
      </c>
      <c r="O245" s="45">
        <f>'Single-Family'!O245+'Multi-Family'!U245+'Non-Residential - New Const'!O246</f>
        <v>0</v>
      </c>
      <c r="P245" s="45">
        <f>'Single-Family'!P245+'Multi-Family'!W245+'Non-Residential - New Const'!P246</f>
        <v>0</v>
      </c>
      <c r="Q245" s="45">
        <f>'Single-Family'!Q245+'Multi-Family'!X245+'Non-Residential - New Const'!Q246</f>
        <v>5</v>
      </c>
      <c r="R245" s="45">
        <f>'Single-Family'!R245+'Multi-Family'!Z245+'Non-Residential - New Const'!R246</f>
        <v>0</v>
      </c>
      <c r="S245" s="45">
        <f>'Single-Family'!S245+'Multi-Family'!AA245+'Non-Residential - New Const'!S246</f>
        <v>0</v>
      </c>
      <c r="T245" s="45">
        <f>'Single-Family'!T245+'Multi-Family'!AC245+'Non-Residential - New Const'!T246</f>
        <v>0</v>
      </c>
      <c r="U245" s="21">
        <f t="shared" si="93"/>
        <v>263</v>
      </c>
      <c r="V245" s="22">
        <f t="shared" si="94"/>
        <v>152770593.84</v>
      </c>
      <c r="W245" s="19">
        <f>U245-Total!U232</f>
        <v>-1</v>
      </c>
      <c r="X245" s="13">
        <f>W245/Total!U232</f>
        <v>-3.787878787878788E-3</v>
      </c>
      <c r="Y245" s="12">
        <f>V245-Total!V232</f>
        <v>75482090.210000008</v>
      </c>
      <c r="Z245" s="13">
        <f>Y245/Total!V232</f>
        <v>0.97662765695855935</v>
      </c>
      <c r="AA245" s="12">
        <f t="shared" si="95"/>
        <v>-1298172648.2600002</v>
      </c>
    </row>
    <row r="246" spans="1:40" x14ac:dyDescent="0.2">
      <c r="A246" s="26" t="s">
        <v>25</v>
      </c>
      <c r="B246" s="139">
        <v>2022</v>
      </c>
      <c r="C246" s="45">
        <f>'Single-Family'!C246+'Multi-Family'!C246+'Non-Residential - New Const'!C247</f>
        <v>10</v>
      </c>
      <c r="D246" s="45">
        <f>'Single-Family'!D246+'Multi-Family'!E246+'Non-Residential - New Const'!D247</f>
        <v>1720545</v>
      </c>
      <c r="E246" s="163">
        <f>'Single-Family'!E246+'Multi-Family'!F246+'Non-Residential - New Const'!E247</f>
        <v>11</v>
      </c>
      <c r="F246" s="163">
        <f>'Single-Family'!F246+'Multi-Family'!H246+'Non-Residential - New Const'!F247</f>
        <v>1805000</v>
      </c>
      <c r="G246" s="45">
        <f>'Single-Family'!G246+'Multi-Family'!I246+'Non-Residential - New Const'!G247</f>
        <v>101</v>
      </c>
      <c r="H246" s="45">
        <f>'Single-Family'!H246+'Multi-Family'!K246+'Non-Residential - New Const'!H247</f>
        <v>32138154</v>
      </c>
      <c r="I246" s="45">
        <f>'Single-Family'!I246+'Multi-Family'!L246+'Non-Residential - New Const'!I247</f>
        <v>99</v>
      </c>
      <c r="J246" s="45">
        <f>'Single-Family'!J246+'Multi-Family'!N246+'Non-Residential - New Const'!J247</f>
        <v>72437831.270000011</v>
      </c>
      <c r="K246" s="45">
        <f>'Single-Family'!K246+'Multi-Family'!O246+'Non-Residential - New Const'!K247</f>
        <v>0</v>
      </c>
      <c r="L246" s="45">
        <f>'Single-Family'!L246+'Multi-Family'!Q246+'Non-Residential - New Const'!L247</f>
        <v>0</v>
      </c>
      <c r="M246" s="45">
        <f>'Single-Family'!M246+'Multi-Family'!R246+'Non-Residential - New Const'!M247</f>
        <v>7</v>
      </c>
      <c r="N246" s="45">
        <f>'Single-Family'!N246+'Multi-Family'!T246+'Non-Residential - New Const'!N247</f>
        <v>1881622</v>
      </c>
      <c r="O246" s="45">
        <f>'Single-Family'!O246+'Multi-Family'!U246+'Non-Residential - New Const'!O247</f>
        <v>0</v>
      </c>
      <c r="P246" s="45">
        <f>'Single-Family'!P246+'Multi-Family'!W246+'Non-Residential - New Const'!P247</f>
        <v>0</v>
      </c>
      <c r="Q246" s="45">
        <f>'Single-Family'!Q246+'Multi-Family'!X246+'Non-Residential - New Const'!Q247</f>
        <v>11</v>
      </c>
      <c r="R246" s="45">
        <f>'Single-Family'!R246+'Multi-Family'!Z246+'Non-Residential - New Const'!R247</f>
        <v>0</v>
      </c>
      <c r="S246" s="45">
        <f>'Single-Family'!S246+'Multi-Family'!AA246+'Non-Residential - New Const'!S247</f>
        <v>0</v>
      </c>
      <c r="T246" s="45">
        <f>'Single-Family'!T246+'Multi-Family'!AC246+'Non-Residential - New Const'!T247</f>
        <v>0</v>
      </c>
      <c r="U246" s="21">
        <f t="shared" si="93"/>
        <v>239</v>
      </c>
      <c r="V246" s="22">
        <f t="shared" si="94"/>
        <v>109983152.27000001</v>
      </c>
      <c r="W246" s="19">
        <f>U246-Total!U233</f>
        <v>-78</v>
      </c>
      <c r="X246" s="13">
        <f>W246/Total!U233</f>
        <v>-0.24605678233438485</v>
      </c>
      <c r="Y246" s="12">
        <f>V246-Total!V233</f>
        <v>-100254566.38999999</v>
      </c>
      <c r="Z246" s="13">
        <f>Y246/Total!V233</f>
        <v>-0.47686289134507481</v>
      </c>
      <c r="AA246" s="12">
        <f t="shared" si="95"/>
        <v>-1398427214.6500001</v>
      </c>
    </row>
    <row r="247" spans="1:40" x14ac:dyDescent="0.2">
      <c r="A247" s="26" t="s">
        <v>26</v>
      </c>
      <c r="B247" s="139">
        <v>2022</v>
      </c>
      <c r="C247" s="45">
        <f>'Single-Family'!C247+'Multi-Family'!C247+'Non-Residential - New Const'!C248</f>
        <v>5</v>
      </c>
      <c r="D247" s="45">
        <f>'Single-Family'!D247+'Multi-Family'!E247+'Non-Residential - New Const'!D248</f>
        <v>785715</v>
      </c>
      <c r="E247" s="45">
        <f>'Single-Family'!E247+'Multi-Family'!F247+'Non-Residential - New Const'!E248</f>
        <v>10</v>
      </c>
      <c r="F247" s="45">
        <f>'Single-Family'!F247+'Multi-Family'!H247+'Non-Residential - New Const'!F248</f>
        <v>6731073</v>
      </c>
      <c r="G247" s="45">
        <f>'Single-Family'!G247+'Multi-Family'!I247+'Non-Residential - New Const'!G248</f>
        <v>137</v>
      </c>
      <c r="H247" s="45">
        <f>'Single-Family'!H247+'Multi-Family'!K247+'Non-Residential - New Const'!H248</f>
        <v>62126481</v>
      </c>
      <c r="I247" s="45">
        <f>'Single-Family'!I247+'Multi-Family'!L247+'Non-Residential - New Const'!I248</f>
        <v>109</v>
      </c>
      <c r="J247" s="45">
        <f>'Single-Family'!J247+'Multi-Family'!N247+'Non-Residential - New Const'!J248</f>
        <v>311033617.67000002</v>
      </c>
      <c r="K247" s="45">
        <f>'Single-Family'!K247+'Multi-Family'!O247+'Non-Residential - New Const'!K248</f>
        <v>0</v>
      </c>
      <c r="L247" s="45">
        <f>'Single-Family'!L247+'Multi-Family'!Q247+'Non-Residential - New Const'!L248</f>
        <v>0</v>
      </c>
      <c r="M247" s="45">
        <f>'Single-Family'!M247+'Multi-Family'!R247+'Non-Residential - New Const'!M248</f>
        <v>11</v>
      </c>
      <c r="N247" s="45">
        <f>'Single-Family'!N247+'Multi-Family'!T247+'Non-Residential - New Const'!N248</f>
        <v>3298070</v>
      </c>
      <c r="O247" s="45">
        <f>'Single-Family'!O247+'Multi-Family'!U247+'Non-Residential - New Const'!O248</f>
        <v>0</v>
      </c>
      <c r="P247" s="45">
        <f>'Single-Family'!P247+'Multi-Family'!W247+'Non-Residential - New Const'!P248</f>
        <v>0</v>
      </c>
      <c r="Q247" s="45">
        <f>'Single-Family'!Q247+'Multi-Family'!X247+'Non-Residential - New Const'!Q248</f>
        <v>4</v>
      </c>
      <c r="R247" s="45">
        <f>'Single-Family'!R247+'Multi-Family'!Z247+'Non-Residential - New Const'!R248</f>
        <v>0</v>
      </c>
      <c r="S247" s="45">
        <f>'Single-Family'!S247+'Multi-Family'!AA247+'Non-Residential - New Const'!S248</f>
        <v>0</v>
      </c>
      <c r="T247" s="45">
        <f>'Single-Family'!T247+'Multi-Family'!AC247+'Non-Residential - New Const'!T248</f>
        <v>0</v>
      </c>
      <c r="U247" s="21">
        <f t="shared" si="93"/>
        <v>276</v>
      </c>
      <c r="V247" s="22">
        <f t="shared" si="94"/>
        <v>383974956.67000002</v>
      </c>
      <c r="W247" s="19">
        <f>U247-Total!U234</f>
        <v>-51</v>
      </c>
      <c r="X247" s="13">
        <f>W247/Total!U234</f>
        <v>-0.15596330275229359</v>
      </c>
      <c r="Y247" s="12">
        <f>V247-Total!V234</f>
        <v>267325139.85000002</v>
      </c>
      <c r="Z247" s="13">
        <f>Y247/Total!V234</f>
        <v>2.291689323974714</v>
      </c>
      <c r="AA247" s="12">
        <f t="shared" si="95"/>
        <v>-1131102074.8000002</v>
      </c>
    </row>
    <row r="248" spans="1:40" x14ac:dyDescent="0.2">
      <c r="A248" s="26" t="s">
        <v>27</v>
      </c>
      <c r="B248" s="139">
        <v>2022</v>
      </c>
      <c r="C248" s="45">
        <f>'Single-Family'!C248+'Multi-Family'!C248+'Non-Residential - New Const'!C249</f>
        <v>8</v>
      </c>
      <c r="D248" s="45">
        <f>'Single-Family'!D248+'Multi-Family'!E248+'Non-Residential - New Const'!D249</f>
        <v>1780630</v>
      </c>
      <c r="E248" s="45">
        <f>'Single-Family'!E248+'Multi-Family'!F248+'Non-Residential - New Const'!E249</f>
        <v>15</v>
      </c>
      <c r="F248" s="45">
        <f>'Single-Family'!F248+'Multi-Family'!H248+'Non-Residential - New Const'!F249</f>
        <v>30152868</v>
      </c>
      <c r="G248" s="45">
        <f>'Single-Family'!G248+'Multi-Family'!I248+'Non-Residential - New Const'!G249</f>
        <v>86</v>
      </c>
      <c r="H248" s="45">
        <f>'Single-Family'!H248+'Multi-Family'!K248+'Non-Residential - New Const'!H249</f>
        <v>75927423</v>
      </c>
      <c r="I248" s="45">
        <f>'Single-Family'!I248+'Multi-Family'!L248+'Non-Residential - New Const'!I249</f>
        <v>85</v>
      </c>
      <c r="J248" s="45">
        <f>'Single-Family'!J248+'Multi-Family'!N248+'Non-Residential - New Const'!J249</f>
        <v>28751686.170000002</v>
      </c>
      <c r="K248" s="45">
        <f>'Single-Family'!K248+'Multi-Family'!O248+'Non-Residential - New Const'!K249</f>
        <v>1</v>
      </c>
      <c r="L248" s="45">
        <f>'Single-Family'!L248+'Multi-Family'!Q248+'Non-Residential - New Const'!L249</f>
        <v>2717881</v>
      </c>
      <c r="M248" s="45">
        <f>'Single-Family'!M248+'Multi-Family'!R248+'Non-Residential - New Const'!M249</f>
        <v>5</v>
      </c>
      <c r="N248" s="45">
        <f>'Single-Family'!N248+'Multi-Family'!T248+'Non-Residential - New Const'!N249</f>
        <v>1747360</v>
      </c>
      <c r="O248" s="45">
        <f>'Single-Family'!O248+'Multi-Family'!U248+'Non-Residential - New Const'!O249</f>
        <v>0</v>
      </c>
      <c r="P248" s="45">
        <f>'Single-Family'!P248+'Multi-Family'!W248+'Non-Residential - New Const'!P249</f>
        <v>0</v>
      </c>
      <c r="Q248" s="45">
        <f>'Single-Family'!Q248+'Multi-Family'!X248+'Non-Residential - New Const'!Q249</f>
        <v>5</v>
      </c>
      <c r="R248" s="45">
        <f>'Single-Family'!R248+'Multi-Family'!Z248+'Non-Residential - New Const'!R249</f>
        <v>0</v>
      </c>
      <c r="S248" s="45">
        <f>'Single-Family'!S248+'Multi-Family'!AA248+'Non-Residential - New Const'!S249</f>
        <v>0</v>
      </c>
      <c r="T248" s="45">
        <f>'Single-Family'!T248+'Multi-Family'!AC248+'Non-Residential - New Const'!T249</f>
        <v>0</v>
      </c>
      <c r="U248" s="21">
        <f t="shared" si="93"/>
        <v>205</v>
      </c>
      <c r="V248" s="22">
        <f t="shared" si="94"/>
        <v>141077848.17000002</v>
      </c>
      <c r="W248" s="19">
        <f>U248-Total!U235</f>
        <v>-101</v>
      </c>
      <c r="X248" s="13">
        <f>W248/Total!U235</f>
        <v>-0.33006535947712418</v>
      </c>
      <c r="Y248" s="12">
        <f>V248-Total!V235</f>
        <v>36963075.810000017</v>
      </c>
      <c r="Z248" s="13">
        <f>Y248/Total!V235</f>
        <v>0.35502239472984637</v>
      </c>
      <c r="AA248" s="12">
        <f t="shared" si="95"/>
        <v>-1094138998.9900002</v>
      </c>
    </row>
    <row r="249" spans="1:40" x14ac:dyDescent="0.2">
      <c r="A249" s="26" t="s">
        <v>28</v>
      </c>
      <c r="B249" s="139">
        <v>2022</v>
      </c>
      <c r="C249" s="45">
        <f>'Single-Family'!C249+'Multi-Family'!C249+'Non-Residential - New Const'!C250</f>
        <v>3</v>
      </c>
      <c r="D249" s="45">
        <f>'Single-Family'!D249+'Multi-Family'!E249+'Non-Residential - New Const'!D250</f>
        <v>1387714</v>
      </c>
      <c r="E249" s="45">
        <f>'Single-Family'!E249+'Multi-Family'!F249+'Non-Residential - New Const'!E250</f>
        <v>11</v>
      </c>
      <c r="F249" s="45">
        <f>'Single-Family'!F249+'Multi-Family'!H249+'Non-Residential - New Const'!F250</f>
        <v>2959440</v>
      </c>
      <c r="G249" s="45">
        <f>'Single-Family'!G249+'Multi-Family'!I249+'Non-Residential - New Const'!G250</f>
        <v>85</v>
      </c>
      <c r="H249" s="45">
        <f>'Single-Family'!H249+'Multi-Family'!K249+'Non-Residential - New Const'!H250</f>
        <v>39899790</v>
      </c>
      <c r="I249" s="45">
        <f>'Single-Family'!I249+'Multi-Family'!L249+'Non-Residential - New Const'!I250</f>
        <v>57</v>
      </c>
      <c r="J249" s="45">
        <f>'Single-Family'!J249+'Multi-Family'!N249+'Non-Residential - New Const'!J250</f>
        <v>45790966.549999997</v>
      </c>
      <c r="K249" s="45">
        <f>'Single-Family'!K249+'Multi-Family'!O249+'Non-Residential - New Const'!K250</f>
        <v>1</v>
      </c>
      <c r="L249" s="45">
        <f>'Single-Family'!L249+'Multi-Family'!Q249+'Non-Residential - New Const'!L250</f>
        <v>400000</v>
      </c>
      <c r="M249" s="45">
        <f>'Single-Family'!M249+'Multi-Family'!R249+'Non-Residential - New Const'!M250</f>
        <v>8</v>
      </c>
      <c r="N249" s="45">
        <f>'Single-Family'!N249+'Multi-Family'!T249+'Non-Residential - New Const'!N250</f>
        <v>1765109</v>
      </c>
      <c r="O249" s="45">
        <f>'Single-Family'!O249+'Multi-Family'!U249+'Non-Residential - New Const'!O250</f>
        <v>0</v>
      </c>
      <c r="P249" s="45">
        <f>'Single-Family'!P249+'Multi-Family'!W249+'Non-Residential - New Const'!P250</f>
        <v>0</v>
      </c>
      <c r="Q249" s="45">
        <f>'Single-Family'!Q249+'Multi-Family'!X249+'Non-Residential - New Const'!Q250</f>
        <v>1</v>
      </c>
      <c r="R249" s="45">
        <f>'Single-Family'!R249+'Multi-Family'!Z249+'Non-Residential - New Const'!R250</f>
        <v>0</v>
      </c>
      <c r="S249" s="45">
        <f>'Single-Family'!S249+'Multi-Family'!AA249+'Non-Residential - New Const'!S250</f>
        <v>0</v>
      </c>
      <c r="T249" s="45">
        <f>'Single-Family'!T249+'Multi-Family'!AC249+'Non-Residential - New Const'!T250</f>
        <v>0</v>
      </c>
      <c r="U249" s="21">
        <f t="shared" si="93"/>
        <v>166</v>
      </c>
      <c r="V249" s="22">
        <f t="shared" si="94"/>
        <v>92203019.549999997</v>
      </c>
      <c r="W249" s="19">
        <f>U249-Total!U236</f>
        <v>-111</v>
      </c>
      <c r="X249" s="13">
        <f>W249/Total!U236</f>
        <v>-0.4007220216606498</v>
      </c>
      <c r="Y249" s="12">
        <f>V249-Total!V236</f>
        <v>-292506190.75999999</v>
      </c>
      <c r="Z249" s="13">
        <f>Y249/Total!V236</f>
        <v>-0.76033061575078353</v>
      </c>
      <c r="AA249" s="12">
        <f>AA248+Y249</f>
        <v>-1386645189.7500002</v>
      </c>
    </row>
    <row r="250" spans="1:40" ht="13.5" thickBot="1" x14ac:dyDescent="0.25">
      <c r="A250" s="27" t="s">
        <v>29</v>
      </c>
      <c r="B250" s="149">
        <v>2022</v>
      </c>
      <c r="C250" s="150">
        <f>'Single-Family'!C250+'Multi-Family'!C250+'Non-Residential - New Const'!C251</f>
        <v>88</v>
      </c>
      <c r="D250" s="150">
        <f>'Single-Family'!D250+'Multi-Family'!E250+'Non-Residential - New Const'!D251</f>
        <v>24638542.710000001</v>
      </c>
      <c r="E250" s="150">
        <f>'Single-Family'!E250+'Multi-Family'!F250+'Non-Residential - New Const'!E251</f>
        <v>138</v>
      </c>
      <c r="F250" s="150">
        <f>'Single-Family'!F250+'Multi-Family'!H250+'Non-Residential - New Const'!F251</f>
        <v>75650211</v>
      </c>
      <c r="G250" s="150">
        <f>'Single-Family'!G250+'Multi-Family'!I250+'Non-Residential - New Const'!G251</f>
        <v>1500</v>
      </c>
      <c r="H250" s="150">
        <f>'Single-Family'!H250+'Multi-Family'!K250+'Non-Residential - New Const'!H251</f>
        <v>601437089</v>
      </c>
      <c r="I250" s="150">
        <f>'Single-Family'!I250+'Multi-Family'!L250+'Non-Residential - New Const'!I251</f>
        <v>1234</v>
      </c>
      <c r="J250" s="150">
        <f>'Single-Family'!J250+'Multi-Family'!N250+'Non-Residential - New Const'!J251</f>
        <v>1014078608.38</v>
      </c>
      <c r="K250" s="150">
        <f>'Single-Family'!K250+'Multi-Family'!O250+'Non-Residential - New Const'!K250</f>
        <v>17</v>
      </c>
      <c r="L250" s="150">
        <f>'Single-Family'!L250+'Multi-Family'!Q250+'Non-Residential - New Const'!L251</f>
        <v>11218881</v>
      </c>
      <c r="M250" s="150">
        <f>'Single-Family'!M250+'Multi-Family'!R250+'Non-Residential - New Const'!M251</f>
        <v>79</v>
      </c>
      <c r="N250" s="150">
        <f>'Single-Family'!N250+'Multi-Family'!T250+'Non-Residential - New Const'!N251</f>
        <v>23651120</v>
      </c>
      <c r="O250" s="150">
        <f>'Single-Family'!O250+'Multi-Family'!U250+'Non-Residential - New Const'!O251</f>
        <v>3</v>
      </c>
      <c r="P250" s="150">
        <f>'Single-Family'!P250+'Multi-Family'!W250+'Non-Residential - New Const'!P251</f>
        <v>1150000</v>
      </c>
      <c r="Q250" s="150">
        <f>'Single-Family'!Q250+'Multi-Family'!X250+'Non-Residential - New Const'!Q251</f>
        <v>56</v>
      </c>
      <c r="R250" s="150">
        <f>'Single-Family'!R250+'Multi-Family'!Z250+'Non-Residential - New Const'!R251</f>
        <v>0</v>
      </c>
      <c r="S250" s="150">
        <f>'Single-Family'!S250+'Multi-Family'!AA250+'Non-Residential - New Const'!S251</f>
        <v>74</v>
      </c>
      <c r="T250" s="150">
        <f>'Single-Family'!T250+'Multi-Family'!AC250+'Non-Residential - New Const'!T251</f>
        <v>60261219</v>
      </c>
      <c r="U250" s="143">
        <f>E250+S250+Q250+O250+M250+K250+I250+G250+C250</f>
        <v>3189</v>
      </c>
      <c r="V250" s="144">
        <f>F250+T250+R250+P250+N250+L250+J250+H250+D250</f>
        <v>1812085671.0900002</v>
      </c>
      <c r="W250" s="145">
        <f>U250-Total!U237</f>
        <v>-674</v>
      </c>
      <c r="X250" s="146">
        <f>W250/Total!U237</f>
        <v>-0.17447579601346105</v>
      </c>
      <c r="Y250" s="147">
        <f>V250-Total!V237</f>
        <v>-1404104128.7499995</v>
      </c>
      <c r="Z250" s="146">
        <f>Y250/Total!V237</f>
        <v>-0.43657377708860701</v>
      </c>
      <c r="AA250" s="147">
        <f>Y250</f>
        <v>-1404104128.7499995</v>
      </c>
    </row>
    <row r="251" spans="1:40" x14ac:dyDescent="0.2">
      <c r="A251" s="138" t="s">
        <v>17</v>
      </c>
      <c r="B251" s="139">
        <v>2023</v>
      </c>
      <c r="C251" s="45">
        <f>'Single-Family'!C251+'Multi-Family'!C251+'Non-Residential - New Const'!C252</f>
        <v>6</v>
      </c>
      <c r="D251" s="45">
        <f>'Single-Family'!D251+'Multi-Family'!E251+'Non-Residential - New Const'!D252</f>
        <v>8735175</v>
      </c>
      <c r="E251" s="45">
        <f>'Single-Family'!E251+'Multi-Family'!F251+'Non-Residential - New Const'!E252</f>
        <v>6</v>
      </c>
      <c r="F251" s="45">
        <f>'Single-Family'!F251+'Multi-Family'!H251+'Non-Residential - New Const'!F252</f>
        <v>37685960</v>
      </c>
      <c r="G251" s="45">
        <f>'Single-Family'!G251+'Multi-Family'!I251+'Non-Residential - New Const'!G252</f>
        <v>148</v>
      </c>
      <c r="H251" s="45">
        <f>'Single-Family'!H251+'Multi-Family'!K251+'Non-Residential - New Const'!H252</f>
        <v>46862012</v>
      </c>
      <c r="I251" s="45">
        <f>'Single-Family'!I251+'Multi-Family'!L251+'Non-Residential - New Const'!I252</f>
        <v>53</v>
      </c>
      <c r="J251" s="45">
        <f>'Single-Family'!J251+'Multi-Family'!N251+'Non-Residential - New Const'!J252</f>
        <v>18024713.510000002</v>
      </c>
      <c r="K251" s="45">
        <f>'Single-Family'!K251+'Multi-Family'!O251+'Non-Residential - New Const'!K252</f>
        <v>1</v>
      </c>
      <c r="L251" s="45">
        <f>'Single-Family'!L251+'Multi-Family'!Q251+'Non-Residential - New Const'!L252</f>
        <v>350000</v>
      </c>
      <c r="M251" s="45">
        <f>'Single-Family'!M251+'Multi-Family'!R251+'Non-Residential - New Const'!M252</f>
        <v>2</v>
      </c>
      <c r="N251" s="45">
        <f>'Single-Family'!N251+'Multi-Family'!T251+'Non-Residential - New Const'!N252</f>
        <v>402783</v>
      </c>
      <c r="O251" s="45">
        <f>'Single-Family'!O251+'Multi-Family'!U251+'Non-Residential - New Const'!O252</f>
        <v>0</v>
      </c>
      <c r="P251" s="45">
        <f>'Single-Family'!P251+'Multi-Family'!W251+'Non-Residential - New Const'!P252</f>
        <v>0</v>
      </c>
      <c r="Q251" s="45">
        <f>'Single-Family'!Q251+'Multi-Family'!X251+'Non-Residential - New Const'!Q252</f>
        <v>4</v>
      </c>
      <c r="R251" s="45">
        <f>'Single-Family'!R251+'Multi-Family'!Z251+'Non-Residential - New Const'!R252</f>
        <v>0</v>
      </c>
      <c r="S251" s="45">
        <f>'Single-Family'!S251+'Multi-Family'!AA251+'Non-Residential - New Const'!S252</f>
        <v>3</v>
      </c>
      <c r="T251" s="45">
        <f>'Single-Family'!T251+'Multi-Family'!AC251+'Non-Residential - New Const'!T252</f>
        <v>701140</v>
      </c>
      <c r="U251" s="21">
        <f>E251+S251+Q251+O251+M251+K251+I251+G251+C251</f>
        <v>223</v>
      </c>
      <c r="V251" s="22">
        <f>F251+T251+R251+P251+N251+L251+J251+H251+D251</f>
        <v>112761783.51000001</v>
      </c>
      <c r="W251" s="19">
        <f>U251-Total!U238</f>
        <v>10</v>
      </c>
      <c r="X251" s="13">
        <f>W251/Total!U238</f>
        <v>4.6948356807511735E-2</v>
      </c>
      <c r="Y251" s="12">
        <f>V251-Total!V238</f>
        <v>16903237.530000001</v>
      </c>
      <c r="Z251" s="13">
        <f>Y251/Total!V238</f>
        <v>0.17633521724319401</v>
      </c>
      <c r="AA251" s="12">
        <f>Y251</f>
        <v>16903237.530000001</v>
      </c>
      <c r="AC251" s="26">
        <f t="array" ref="AC251:AN252">TRANSPOSE(U251:V262)</f>
        <v>223</v>
      </c>
      <c r="AD251" s="26">
        <v>178</v>
      </c>
      <c r="AE251" s="26">
        <v>0</v>
      </c>
      <c r="AF251" s="26">
        <v>0</v>
      </c>
      <c r="AG251" s="26">
        <v>0</v>
      </c>
      <c r="AH251" s="26">
        <v>0</v>
      </c>
      <c r="AI251" s="26">
        <v>0</v>
      </c>
      <c r="AJ251" s="26">
        <v>0</v>
      </c>
      <c r="AK251" s="26">
        <v>0</v>
      </c>
      <c r="AL251" s="26">
        <v>0</v>
      </c>
      <c r="AM251" s="26">
        <v>0</v>
      </c>
      <c r="AN251" s="26">
        <v>0</v>
      </c>
    </row>
    <row r="252" spans="1:40" x14ac:dyDescent="0.2">
      <c r="A252" s="26" t="s">
        <v>18</v>
      </c>
      <c r="B252" s="139">
        <v>2023</v>
      </c>
      <c r="C252" s="45">
        <f>'Single-Family'!C252+'Multi-Family'!C252+'Non-Residential - New Const'!C253</f>
        <v>6</v>
      </c>
      <c r="D252" s="45">
        <f>'Single-Family'!D252+'Multi-Family'!E252+'Non-Residential - New Const'!D253</f>
        <v>8735175</v>
      </c>
      <c r="E252" s="163">
        <f>'Single-Family'!E252+'Multi-Family'!F252+'Non-Residential - New Const'!E253</f>
        <v>1</v>
      </c>
      <c r="F252" s="163">
        <f>'Single-Family'!F252+'Multi-Family'!H252+'Non-Residential - New Const'!F253</f>
        <v>360000</v>
      </c>
      <c r="G252" s="45">
        <f>'Single-Family'!G252+'Multi-Family'!I252+'Non-Residential - New Const'!G253</f>
        <v>87</v>
      </c>
      <c r="H252" s="45">
        <f>'Single-Family'!H252+'Multi-Family'!K252+'Non-Residential - New Const'!H253</f>
        <v>36494609</v>
      </c>
      <c r="I252" s="45">
        <f>'Single-Family'!I252+'Multi-Family'!I252+'Non-Residential - New Const'!I253</f>
        <v>68</v>
      </c>
      <c r="J252" s="45">
        <f>'Single-Family'!J252+'Multi-Family'!K252+'Non-Residential - New Const'!J253</f>
        <v>38637462.390000001</v>
      </c>
      <c r="K252" s="45">
        <f>'Single-Family'!K252+'Multi-Family'!O252+'Non-Residential - New Const'!K253</f>
        <v>2</v>
      </c>
      <c r="L252" s="45">
        <f>'Single-Family'!L252+'Multi-Family'!Q252+'Non-Residential - New Const'!L253</f>
        <v>760000</v>
      </c>
      <c r="M252" s="45">
        <f>'Single-Family'!M252+'Multi-Family'!R252+'Non-Residential - New Const'!M253</f>
        <v>3</v>
      </c>
      <c r="N252" s="45">
        <f>'Single-Family'!N252+'Multi-Family'!T252+'Non-Residential - New Const'!N253</f>
        <v>924531</v>
      </c>
      <c r="O252" s="45">
        <f>'Single-Family'!O252+'Multi-Family'!U252+'Non-Residential - New Const'!O253</f>
        <v>0</v>
      </c>
      <c r="P252" s="45">
        <f>'Single-Family'!P252+'Multi-Family'!W252+'Non-Residential - New Const'!P253</f>
        <v>0</v>
      </c>
      <c r="Q252" s="45">
        <f>'Single-Family'!Q252+'Multi-Family'!X252+'Non-Residential - New Const'!Q253</f>
        <v>6</v>
      </c>
      <c r="R252" s="45">
        <f>'Single-Family'!R252+'Multi-Family'!Z252+'Non-Residential - New Const'!R253</f>
        <v>0</v>
      </c>
      <c r="S252" s="45">
        <f>'Single-Family'!S252+'Multi-Family'!AA252+'Non-Residential - New Const'!S253</f>
        <v>5</v>
      </c>
      <c r="T252" s="45">
        <f>'Single-Family'!T252+'Multi-Family'!AC252+'Non-Residential - New Const'!T253</f>
        <v>1010000</v>
      </c>
      <c r="U252" s="21">
        <f t="shared" ref="U252:U262" si="97">E252+S252+Q252+O252+M252+K252+I252+G252+C252</f>
        <v>178</v>
      </c>
      <c r="V252" s="22">
        <f t="shared" ref="V252:V262" si="98">F252+T252+R252+P252+N252+L252+J252+H252+D252</f>
        <v>86921777.390000001</v>
      </c>
      <c r="W252" s="19">
        <f>U252-Total!U239</f>
        <v>-104</v>
      </c>
      <c r="X252" s="13">
        <f>W252/Total!U239</f>
        <v>-0.36879432624113473</v>
      </c>
      <c r="Y252" s="12">
        <f>V252-Total!V239</f>
        <v>-18897054.289999992</v>
      </c>
      <c r="Z252" s="13">
        <f>Y252/Total!V239</f>
        <v>-0.17857931324686491</v>
      </c>
      <c r="AA252" s="12">
        <f>AA251+Y252</f>
        <v>-1993816.7599999905</v>
      </c>
      <c r="AC252" s="26">
        <v>112761783.51000001</v>
      </c>
      <c r="AD252" s="26">
        <v>86921777.390000001</v>
      </c>
      <c r="AE252" s="26">
        <v>0</v>
      </c>
      <c r="AF252" s="26">
        <v>0</v>
      </c>
      <c r="AG252" s="26">
        <v>0</v>
      </c>
      <c r="AH252" s="26">
        <v>0</v>
      </c>
      <c r="AI252" s="26">
        <v>0</v>
      </c>
      <c r="AJ252" s="26">
        <v>0</v>
      </c>
      <c r="AK252" s="26">
        <v>0</v>
      </c>
      <c r="AL252" s="26">
        <v>0</v>
      </c>
      <c r="AM252" s="26">
        <v>0</v>
      </c>
      <c r="AN252" s="26">
        <v>0</v>
      </c>
    </row>
    <row r="253" spans="1:40" x14ac:dyDescent="0.2">
      <c r="A253" s="26" t="s">
        <v>19</v>
      </c>
      <c r="B253" s="139">
        <v>2023</v>
      </c>
      <c r="C253" s="45">
        <f>'Single-Family'!C253+'Multi-Family'!C253+'Non-Residential - New Const'!C254</f>
        <v>0</v>
      </c>
      <c r="D253" s="45">
        <f>'Single-Family'!D253+'Multi-Family'!E253+'Non-Residential - New Const'!D254</f>
        <v>0</v>
      </c>
      <c r="E253" s="45">
        <f>'Single-Family'!E253+'Multi-Family'!F253+'Non-Residential - New Const'!E254</f>
        <v>0</v>
      </c>
      <c r="F253" s="45">
        <f>'Single-Family'!F253+'Multi-Family'!H253+'Non-Residential - New Const'!F254</f>
        <v>0</v>
      </c>
      <c r="G253" s="45">
        <f>'Single-Family'!G253+'Multi-Family'!I253+'Non-Residential - New Const'!G254</f>
        <v>0</v>
      </c>
      <c r="H253" s="45">
        <f>'Single-Family'!H253+'Multi-Family'!K253+'Non-Residential - New Const'!H254</f>
        <v>0</v>
      </c>
      <c r="I253" s="45">
        <f>'Single-Family'!I253+'Multi-Family'!L253+'Non-Residential - New Const'!I254</f>
        <v>0</v>
      </c>
      <c r="J253" s="45">
        <f>'Single-Family'!J253+'Multi-Family'!N253+'Non-Residential - New Const'!J254</f>
        <v>0</v>
      </c>
      <c r="K253" s="45">
        <f>'Single-Family'!K253+'Multi-Family'!O253+'Non-Residential - New Const'!K254</f>
        <v>0</v>
      </c>
      <c r="L253" s="45">
        <f>'Single-Family'!L253+'Multi-Family'!Q253+'Non-Residential - New Const'!L254</f>
        <v>0</v>
      </c>
      <c r="M253" s="45">
        <f>'Single-Family'!M253+'Multi-Family'!R253+'Non-Residential - New Const'!M254</f>
        <v>0</v>
      </c>
      <c r="N253" s="45">
        <f>'Single-Family'!N253+'Multi-Family'!T253+'Non-Residential - New Const'!N254</f>
        <v>0</v>
      </c>
      <c r="O253" s="45">
        <f>'Single-Family'!O253+'Multi-Family'!U253+'Non-Residential - New Const'!O254</f>
        <v>0</v>
      </c>
      <c r="P253" s="45">
        <f>'Single-Family'!P253+'Multi-Family'!W253+'Non-Residential - New Const'!P254</f>
        <v>0</v>
      </c>
      <c r="Q253" s="45">
        <f>'Single-Family'!Q253+'Multi-Family'!X253+'Non-Residential - New Const'!Q254</f>
        <v>0</v>
      </c>
      <c r="R253" s="45">
        <f>'Single-Family'!R253+'Multi-Family'!Z253+'Non-Residential - New Const'!R254</f>
        <v>0</v>
      </c>
      <c r="S253" s="45">
        <f>'Single-Family'!S253+'Multi-Family'!AA253+'Non-Residential - New Const'!S254</f>
        <v>0</v>
      </c>
      <c r="T253" s="45">
        <f>'Single-Family'!T253+'Multi-Family'!AC253+'Non-Residential - New Const'!T254</f>
        <v>0</v>
      </c>
      <c r="U253" s="21">
        <f t="shared" si="97"/>
        <v>0</v>
      </c>
      <c r="V253" s="22">
        <f t="shared" si="98"/>
        <v>0</v>
      </c>
      <c r="W253" s="19">
        <f>U253-Total!U240</f>
        <v>-386</v>
      </c>
      <c r="X253" s="13">
        <f>W253/Total!U240</f>
        <v>-1</v>
      </c>
      <c r="Y253" s="12">
        <f>V253-Total!V240</f>
        <v>-159829203.31999999</v>
      </c>
      <c r="Z253" s="13">
        <f>Y253/Total!V240</f>
        <v>-1</v>
      </c>
      <c r="AA253" s="12">
        <f t="shared" ref="AA253:AA261" si="99">AA252+Y253</f>
        <v>-161823020.07999998</v>
      </c>
      <c r="AC253" s="26">
        <f>AC252/$AC$137</f>
        <v>112.76178351</v>
      </c>
      <c r="AD253" s="26">
        <f t="shared" ref="AD253:AN253" si="100">AD252/$AC$137</f>
        <v>86.921777390000003</v>
      </c>
      <c r="AE253" s="26">
        <f t="shared" si="100"/>
        <v>0</v>
      </c>
      <c r="AF253" s="26">
        <f t="shared" si="100"/>
        <v>0</v>
      </c>
      <c r="AG253" s="26">
        <f t="shared" si="100"/>
        <v>0</v>
      </c>
      <c r="AH253" s="26">
        <f t="shared" si="100"/>
        <v>0</v>
      </c>
      <c r="AI253" s="26">
        <f t="shared" si="100"/>
        <v>0</v>
      </c>
      <c r="AJ253" s="26">
        <f t="shared" si="100"/>
        <v>0</v>
      </c>
      <c r="AK253" s="26">
        <f t="shared" si="100"/>
        <v>0</v>
      </c>
      <c r="AL253" s="26">
        <f t="shared" si="100"/>
        <v>0</v>
      </c>
      <c r="AM253" s="26">
        <f t="shared" si="100"/>
        <v>0</v>
      </c>
      <c r="AN253" s="26">
        <f t="shared" si="100"/>
        <v>0</v>
      </c>
    </row>
    <row r="254" spans="1:40" x14ac:dyDescent="0.2">
      <c r="A254" s="26" t="s">
        <v>20</v>
      </c>
      <c r="B254" s="139">
        <v>2023</v>
      </c>
      <c r="C254" s="45">
        <f>'Single-Family'!C254+'Multi-Family'!C254+'Non-Residential - New Const'!C255</f>
        <v>0</v>
      </c>
      <c r="D254" s="45">
        <f>'Single-Family'!D254+'Multi-Family'!E254+'Non-Residential - New Const'!D255</f>
        <v>0</v>
      </c>
      <c r="E254" s="163">
        <f>'Single-Family'!E254+'Multi-Family'!F254+'Non-Residential - New Const'!E255</f>
        <v>0</v>
      </c>
      <c r="F254" s="163">
        <f>'Single-Family'!F254+'Multi-Family'!H254+'Non-Residential - New Const'!F255</f>
        <v>0</v>
      </c>
      <c r="G254" s="45">
        <f>'Single-Family'!G254+'Multi-Family'!I254+'Non-Residential - New Const'!G255</f>
        <v>0</v>
      </c>
      <c r="H254" s="45">
        <f>'Single-Family'!H254+'Multi-Family'!K254+'Non-Residential - New Const'!H255</f>
        <v>0</v>
      </c>
      <c r="I254" s="45">
        <f>'Single-Family'!I254+'Multi-Family'!L254+'Non-Residential - New Const'!I255</f>
        <v>0</v>
      </c>
      <c r="J254" s="45">
        <f>'Single-Family'!J254+'Multi-Family'!N254+'Non-Residential - New Const'!J255</f>
        <v>0</v>
      </c>
      <c r="K254" s="45">
        <f>'Single-Family'!K254+'Multi-Family'!O254+'Non-Residential - New Const'!K255</f>
        <v>0</v>
      </c>
      <c r="L254" s="45">
        <f>'Single-Family'!L254+'Multi-Family'!Q254+'Non-Residential - New Const'!L255</f>
        <v>0</v>
      </c>
      <c r="M254" s="45">
        <f>'Single-Family'!M254+'Multi-Family'!R254+'Non-Residential - New Const'!M255</f>
        <v>0</v>
      </c>
      <c r="N254" s="45">
        <f>'Single-Family'!N254+'Multi-Family'!T254+'Non-Residential - New Const'!N255</f>
        <v>0</v>
      </c>
      <c r="O254" s="45">
        <f>'Single-Family'!O254+'Multi-Family'!U254+'Non-Residential - New Const'!O255</f>
        <v>0</v>
      </c>
      <c r="P254" s="45">
        <f>'Single-Family'!P254+'Multi-Family'!W254+'Non-Residential - New Const'!P255</f>
        <v>0</v>
      </c>
      <c r="Q254" s="45">
        <f>'Single-Family'!Q254+'Multi-Family'!X254+'Non-Residential - New Const'!Q255</f>
        <v>0</v>
      </c>
      <c r="R254" s="45">
        <f>'Single-Family'!R254+'Multi-Family'!Z254+'Non-Residential - New Const'!R255</f>
        <v>0</v>
      </c>
      <c r="S254" s="45">
        <f>'Single-Family'!S254+'Multi-Family'!AA254+'Non-Residential - New Const'!S255</f>
        <v>0</v>
      </c>
      <c r="T254" s="45">
        <f>'Single-Family'!T254+'Multi-Family'!AC254+'Non-Residential - New Const'!T255</f>
        <v>0</v>
      </c>
      <c r="U254" s="21">
        <f t="shared" si="97"/>
        <v>0</v>
      </c>
      <c r="V254" s="22">
        <f t="shared" si="98"/>
        <v>0</v>
      </c>
      <c r="W254" s="19">
        <f>U254-Total!U241</f>
        <v>-368</v>
      </c>
      <c r="X254" s="13">
        <f>W254/Total!U241</f>
        <v>-1</v>
      </c>
      <c r="Y254" s="12">
        <f>V254-Total!V241</f>
        <v>-193510909.47</v>
      </c>
      <c r="Z254" s="13">
        <f>Y254/Total!V241</f>
        <v>-1</v>
      </c>
      <c r="AA254" s="12">
        <f t="shared" si="99"/>
        <v>-355333929.54999995</v>
      </c>
    </row>
    <row r="255" spans="1:40" x14ac:dyDescent="0.2">
      <c r="A255" s="26" t="s">
        <v>21</v>
      </c>
      <c r="B255" s="139">
        <v>2023</v>
      </c>
      <c r="C255" s="45">
        <f>'Single-Family'!C255+'Multi-Family'!C255+'Non-Residential - New Const'!C256</f>
        <v>0</v>
      </c>
      <c r="D255" s="45">
        <f>'Single-Family'!D255+'Multi-Family'!E255+'Non-Residential - New Const'!D256</f>
        <v>0</v>
      </c>
      <c r="E255" s="163">
        <f>'Single-Family'!E255+'Multi-Family'!F255+'Non-Residential - New Const'!E256</f>
        <v>0</v>
      </c>
      <c r="F255" s="163">
        <f>'Single-Family'!F255+'Multi-Family'!H255+'Non-Residential - New Const'!F256</f>
        <v>0</v>
      </c>
      <c r="G255" s="45">
        <f>'Single-Family'!G255+'Multi-Family'!I255+'Non-Residential - New Const'!G256</f>
        <v>0</v>
      </c>
      <c r="H255" s="45">
        <f>'Single-Family'!H255+'Multi-Family'!K255+'Non-Residential - New Const'!H256</f>
        <v>0</v>
      </c>
      <c r="I255" s="45">
        <f>'Single-Family'!I255+'Multi-Family'!L255+'Non-Residential - New Const'!I256</f>
        <v>0</v>
      </c>
      <c r="J255" s="45">
        <f>'Single-Family'!J255+'Multi-Family'!N255+'Non-Residential - New Const'!J256</f>
        <v>0</v>
      </c>
      <c r="K255" s="45">
        <f>'Single-Family'!K255+'Multi-Family'!O255+'Non-Residential - New Const'!K256</f>
        <v>0</v>
      </c>
      <c r="L255" s="45">
        <f>'Single-Family'!L255+'Multi-Family'!Q255+'Non-Residential - New Const'!L256</f>
        <v>0</v>
      </c>
      <c r="M255" s="45">
        <f>'Single-Family'!M255+'Multi-Family'!R255+'Non-Residential - New Const'!M256</f>
        <v>0</v>
      </c>
      <c r="N255" s="45">
        <f>'Single-Family'!N255+'Multi-Family'!T255+'Non-Residential - New Const'!N256</f>
        <v>0</v>
      </c>
      <c r="O255" s="45">
        <f>'Single-Family'!O255+'Multi-Family'!U255+'Non-Residential - New Const'!O256</f>
        <v>0</v>
      </c>
      <c r="P255" s="45">
        <f>'Single-Family'!P255+'Multi-Family'!W255+'Non-Residential - New Const'!P256</f>
        <v>0</v>
      </c>
      <c r="Q255" s="45">
        <f>'Single-Family'!Q255+'Multi-Family'!X255+'Non-Residential - New Const'!Q256</f>
        <v>0</v>
      </c>
      <c r="R255" s="45">
        <f>'Single-Family'!R255+'Multi-Family'!Z255+'Non-Residential - New Const'!R256</f>
        <v>0</v>
      </c>
      <c r="S255" s="45">
        <f>'Single-Family'!S255+'Multi-Family'!AA255+'Non-Residential - New Const'!S256</f>
        <v>0</v>
      </c>
      <c r="T255" s="45">
        <f>'Single-Family'!T255+'Multi-Family'!AC255+'Non-Residential - New Const'!T256</f>
        <v>0</v>
      </c>
      <c r="U255" s="21">
        <f t="shared" si="97"/>
        <v>0</v>
      </c>
      <c r="V255" s="22">
        <f t="shared" si="98"/>
        <v>0</v>
      </c>
      <c r="W255" s="19">
        <f>U255-Total!U242</f>
        <v>-268</v>
      </c>
      <c r="X255" s="13">
        <f>W255/Total!U242</f>
        <v>-1</v>
      </c>
      <c r="Y255" s="12">
        <f>V255-Total!V242</f>
        <v>-117177381.41</v>
      </c>
      <c r="Z255" s="13">
        <f>Y255/Total!V242</f>
        <v>-1</v>
      </c>
      <c r="AA255" s="12">
        <f t="shared" si="99"/>
        <v>-472511310.95999992</v>
      </c>
    </row>
    <row r="256" spans="1:40" x14ac:dyDescent="0.2">
      <c r="A256" s="26" t="s">
        <v>22</v>
      </c>
      <c r="B256" s="139">
        <v>2023</v>
      </c>
      <c r="C256" s="45">
        <f>'Single-Family'!C256+'Multi-Family'!C256+'Non-Residential - New Const'!C257</f>
        <v>0</v>
      </c>
      <c r="D256" s="45">
        <f>'Single-Family'!D256+'Multi-Family'!E256+'Non-Residential - New Const'!D257</f>
        <v>0</v>
      </c>
      <c r="E256" s="163">
        <f>'Single-Family'!E256+'Multi-Family'!F256+'Non-Residential - New Const'!E257</f>
        <v>0</v>
      </c>
      <c r="F256" s="163">
        <f>'Single-Family'!F256+'Multi-Family'!H256+'Non-Residential - New Const'!F257</f>
        <v>0</v>
      </c>
      <c r="G256" s="45">
        <f>'Single-Family'!G256+'Multi-Family'!I256+'Non-Residential - New Const'!G257</f>
        <v>0</v>
      </c>
      <c r="H256" s="45">
        <f>'Single-Family'!H256+'Multi-Family'!K256+'Non-Residential - New Const'!H257</f>
        <v>0</v>
      </c>
      <c r="I256" s="45">
        <f>'Single-Family'!I256+'Multi-Family'!L256+'Non-Residential - New Const'!I257</f>
        <v>0</v>
      </c>
      <c r="J256" s="45">
        <f>'Single-Family'!J256+'Multi-Family'!N256+'Non-Residential - New Const'!J257</f>
        <v>0</v>
      </c>
      <c r="K256" s="45">
        <f>'Single-Family'!K256+'Multi-Family'!O256+'Non-Residential - New Const'!K257</f>
        <v>0</v>
      </c>
      <c r="L256" s="45">
        <f>'Single-Family'!L256+'Multi-Family'!Q256+'Non-Residential - New Const'!L257</f>
        <v>0</v>
      </c>
      <c r="M256" s="45">
        <f>'Single-Family'!M256+'Multi-Family'!R256+'Non-Residential - New Const'!M257</f>
        <v>0</v>
      </c>
      <c r="N256" s="45">
        <f>'Single-Family'!N256+'Multi-Family'!T256+'Non-Residential - New Const'!N257</f>
        <v>0</v>
      </c>
      <c r="O256" s="45">
        <f>'Single-Family'!O256+'Multi-Family'!U256+'Non-Residential - New Const'!O257</f>
        <v>0</v>
      </c>
      <c r="P256" s="45">
        <f>'Single-Family'!P256+'Multi-Family'!W256+'Non-Residential - New Const'!P257</f>
        <v>0</v>
      </c>
      <c r="Q256" s="45">
        <f>'Single-Family'!Q256+'Multi-Family'!X256+'Non-Residential - New Const'!Q257</f>
        <v>0</v>
      </c>
      <c r="R256" s="45">
        <f>'Single-Family'!R256+'Multi-Family'!Z256+'Non-Residential - New Const'!R257</f>
        <v>0</v>
      </c>
      <c r="S256" s="45">
        <f>'Single-Family'!S256+'Multi-Family'!AA256+'Non-Residential - New Const'!S257</f>
        <v>0</v>
      </c>
      <c r="T256" s="45">
        <f>'Single-Family'!T256+'Multi-Family'!AC256+'Non-Residential - New Const'!T257</f>
        <v>0</v>
      </c>
      <c r="U256" s="21">
        <f t="shared" si="97"/>
        <v>0</v>
      </c>
      <c r="V256" s="22">
        <f t="shared" si="98"/>
        <v>0</v>
      </c>
      <c r="W256" s="19">
        <f>U256-Total!U243</f>
        <v>-289</v>
      </c>
      <c r="X256" s="13">
        <f>W256/Total!U243</f>
        <v>-1</v>
      </c>
      <c r="Y256" s="12">
        <f>V256-Total!V243</f>
        <v>-103340151.21999998</v>
      </c>
      <c r="Z256" s="13">
        <f>Y256/Total!V243</f>
        <v>-1</v>
      </c>
      <c r="AA256" s="12">
        <f t="shared" si="99"/>
        <v>-575851462.17999995</v>
      </c>
    </row>
    <row r="257" spans="1:27" x14ac:dyDescent="0.2">
      <c r="A257" s="26" t="s">
        <v>23</v>
      </c>
      <c r="B257" s="139">
        <v>2023</v>
      </c>
      <c r="C257" s="45">
        <f>'Single-Family'!C257+'Multi-Family'!C257+'Non-Residential - New Const'!C258</f>
        <v>0</v>
      </c>
      <c r="D257" s="45">
        <f>'Single-Family'!D257+'Multi-Family'!E257+'Non-Residential - New Const'!D258</f>
        <v>0</v>
      </c>
      <c r="E257" s="163">
        <f>'Single-Family'!E257+'Multi-Family'!F257+'Non-Residential - New Const'!E258</f>
        <v>0</v>
      </c>
      <c r="F257" s="163">
        <f>'Single-Family'!F257+'Multi-Family'!H257+'Non-Residential - New Const'!F258</f>
        <v>0</v>
      </c>
      <c r="G257" s="45">
        <f>'Single-Family'!G257+'Multi-Family'!I257+'Non-Residential - New Const'!G258</f>
        <v>0</v>
      </c>
      <c r="H257" s="45">
        <f>'Single-Family'!H257+'Multi-Family'!K257+'Non-Residential - New Const'!H258</f>
        <v>0</v>
      </c>
      <c r="I257" s="45">
        <f>'Single-Family'!I257+'Multi-Family'!L257+'Non-Residential - New Const'!I258</f>
        <v>0</v>
      </c>
      <c r="J257" s="45">
        <f>'Single-Family'!J257+'Multi-Family'!N257+'Non-Residential - New Const'!J258</f>
        <v>0</v>
      </c>
      <c r="K257" s="45">
        <f>'Single-Family'!K257+'Multi-Family'!O257+'Non-Residential - New Const'!K258</f>
        <v>0</v>
      </c>
      <c r="L257" s="45">
        <f>'Single-Family'!L257+'Multi-Family'!Q257+'Non-Residential - New Const'!L258</f>
        <v>0</v>
      </c>
      <c r="M257" s="45">
        <f>'Single-Family'!M257+'Multi-Family'!R257+'Non-Residential - New Const'!M258</f>
        <v>0</v>
      </c>
      <c r="N257" s="45">
        <f>'Single-Family'!N257+'Multi-Family'!T257+'Non-Residential - New Const'!N258</f>
        <v>0</v>
      </c>
      <c r="O257" s="45">
        <f>'Single-Family'!O257+'Multi-Family'!U257+'Non-Residential - New Const'!O258</f>
        <v>0</v>
      </c>
      <c r="P257" s="45">
        <f>'Single-Family'!P257+'Multi-Family'!W257+'Non-Residential - New Const'!P258</f>
        <v>0</v>
      </c>
      <c r="Q257" s="45">
        <f>'Single-Family'!Q257+'Multi-Family'!X257+'Non-Residential - New Const'!Q258</f>
        <v>0</v>
      </c>
      <c r="R257" s="45">
        <f>'Single-Family'!R257+'Multi-Family'!Z257+'Non-Residential - New Const'!R258</f>
        <v>0</v>
      </c>
      <c r="S257" s="45">
        <f>'Single-Family'!S257+'Multi-Family'!AA257+'Non-Residential - New Const'!S258</f>
        <v>0</v>
      </c>
      <c r="T257" s="45">
        <f>'Single-Family'!T257+'Multi-Family'!AC257+'Non-Residential - New Const'!T258</f>
        <v>0</v>
      </c>
      <c r="U257" s="21">
        <f t="shared" si="97"/>
        <v>0</v>
      </c>
      <c r="V257" s="22">
        <f t="shared" si="98"/>
        <v>0</v>
      </c>
      <c r="W257" s="19">
        <f>U257-Total!U244</f>
        <v>-246</v>
      </c>
      <c r="X257" s="13">
        <f>W257/Total!U244</f>
        <v>-1</v>
      </c>
      <c r="Y257" s="12">
        <f>V257-Total!V244</f>
        <v>-174201572.50999999</v>
      </c>
      <c r="Z257" s="13">
        <f>Y257/Total!V244</f>
        <v>-1</v>
      </c>
      <c r="AA257" s="12">
        <f t="shared" si="99"/>
        <v>-750053034.68999994</v>
      </c>
    </row>
    <row r="258" spans="1:27" x14ac:dyDescent="0.2">
      <c r="A258" s="26" t="s">
        <v>24</v>
      </c>
      <c r="B258" s="139">
        <v>2023</v>
      </c>
      <c r="C258" s="45">
        <f>'Single-Family'!C258+'Multi-Family'!C258+'Non-Residential - New Const'!C259</f>
        <v>0</v>
      </c>
      <c r="D258" s="45">
        <f>'Single-Family'!D258+'Multi-Family'!E258+'Non-Residential - New Const'!D259</f>
        <v>0</v>
      </c>
      <c r="E258" s="163">
        <f>'Single-Family'!E258+'Multi-Family'!F258+'Non-Residential - New Const'!E259</f>
        <v>0</v>
      </c>
      <c r="F258" s="163">
        <f>'Single-Family'!F258+'Multi-Family'!H258+'Non-Residential - New Const'!F259</f>
        <v>0</v>
      </c>
      <c r="G258" s="45">
        <f>'Single-Family'!G258+'Multi-Family'!I258+'Non-Residential - New Const'!G259</f>
        <v>0</v>
      </c>
      <c r="H258" s="45">
        <f>'Single-Family'!H258+'Multi-Family'!K258+'Non-Residential - New Const'!H259</f>
        <v>0</v>
      </c>
      <c r="I258" s="45">
        <f>'Single-Family'!I258+'Multi-Family'!L258+'Non-Residential - New Const'!I259</f>
        <v>0</v>
      </c>
      <c r="J258" s="45">
        <f>'Single-Family'!J258+'Multi-Family'!N258+'Non-Residential - New Const'!J259</f>
        <v>0</v>
      </c>
      <c r="K258" s="45">
        <f>'Single-Family'!K258+'Multi-Family'!O258+'Non-Residential - New Const'!K259</f>
        <v>0</v>
      </c>
      <c r="L258" s="45">
        <f>'Single-Family'!L258+'Multi-Family'!Q258+'Non-Residential - New Const'!L259</f>
        <v>0</v>
      </c>
      <c r="M258" s="45">
        <f>'Single-Family'!M258+'Multi-Family'!R258+'Non-Residential - New Const'!M259</f>
        <v>0</v>
      </c>
      <c r="N258" s="45">
        <f>'Single-Family'!N258+'Multi-Family'!T258+'Non-Residential - New Const'!N259</f>
        <v>0</v>
      </c>
      <c r="O258" s="45">
        <f>'Single-Family'!O258+'Multi-Family'!U258+'Non-Residential - New Const'!O259</f>
        <v>0</v>
      </c>
      <c r="P258" s="45">
        <f>'Single-Family'!P258+'Multi-Family'!W258+'Non-Residential - New Const'!P259</f>
        <v>0</v>
      </c>
      <c r="Q258" s="45">
        <f>'Single-Family'!Q258+'Multi-Family'!X258+'Non-Residential - New Const'!Q259</f>
        <v>0</v>
      </c>
      <c r="R258" s="45">
        <f>'Single-Family'!R258+'Multi-Family'!Z258+'Non-Residential - New Const'!R259</f>
        <v>0</v>
      </c>
      <c r="S258" s="45">
        <f>'Single-Family'!S258+'Multi-Family'!AA258+'Non-Residential - New Const'!S259</f>
        <v>0</v>
      </c>
      <c r="T258" s="45">
        <f>'Single-Family'!T258+'Multi-Family'!AC258+'Non-Residential - New Const'!T259</f>
        <v>0</v>
      </c>
      <c r="U258" s="21">
        <f t="shared" si="97"/>
        <v>0</v>
      </c>
      <c r="V258" s="22">
        <f t="shared" si="98"/>
        <v>0</v>
      </c>
      <c r="W258" s="19">
        <f>U258-Total!U245</f>
        <v>-263</v>
      </c>
      <c r="X258" s="13">
        <f>W258/Total!U245</f>
        <v>-1</v>
      </c>
      <c r="Y258" s="12">
        <f>V258-Total!V245</f>
        <v>-152770593.84</v>
      </c>
      <c r="Z258" s="13">
        <f>Y258/Total!V245</f>
        <v>-1</v>
      </c>
      <c r="AA258" s="12">
        <f t="shared" si="99"/>
        <v>-902823628.52999997</v>
      </c>
    </row>
    <row r="259" spans="1:27" x14ac:dyDescent="0.2">
      <c r="A259" s="26" t="s">
        <v>25</v>
      </c>
      <c r="B259" s="139">
        <v>2023</v>
      </c>
      <c r="C259" s="45">
        <f>'Single-Family'!C259+'Multi-Family'!C259+'Non-Residential - New Const'!C260</f>
        <v>0</v>
      </c>
      <c r="D259" s="45">
        <f>'Single-Family'!D259+'Multi-Family'!E259+'Non-Residential - New Const'!D260</f>
        <v>0</v>
      </c>
      <c r="E259" s="163">
        <f>'Single-Family'!E259+'Multi-Family'!F259+'Non-Residential - New Const'!E260</f>
        <v>0</v>
      </c>
      <c r="F259" s="163">
        <f>'Single-Family'!F259+'Multi-Family'!H259+'Non-Residential - New Const'!F260</f>
        <v>0</v>
      </c>
      <c r="G259" s="45">
        <f>'Single-Family'!G259+'Multi-Family'!I259+'Non-Residential - New Const'!G260</f>
        <v>0</v>
      </c>
      <c r="H259" s="45">
        <f>'Single-Family'!H259+'Multi-Family'!K259+'Non-Residential - New Const'!H260</f>
        <v>0</v>
      </c>
      <c r="I259" s="45">
        <f>'Single-Family'!I259+'Multi-Family'!L259+'Non-Residential - New Const'!I260</f>
        <v>0</v>
      </c>
      <c r="J259" s="45">
        <f>'Single-Family'!J259+'Multi-Family'!N259+'Non-Residential - New Const'!J260</f>
        <v>0</v>
      </c>
      <c r="K259" s="45">
        <f>'Single-Family'!K259+'Multi-Family'!O259+'Non-Residential - New Const'!K260</f>
        <v>0</v>
      </c>
      <c r="L259" s="45">
        <f>'Single-Family'!L259+'Multi-Family'!Q259+'Non-Residential - New Const'!L260</f>
        <v>0</v>
      </c>
      <c r="M259" s="45">
        <f>'Single-Family'!M259+'Multi-Family'!R259+'Non-Residential - New Const'!M260</f>
        <v>0</v>
      </c>
      <c r="N259" s="45">
        <f>'Single-Family'!N259+'Multi-Family'!T259+'Non-Residential - New Const'!N260</f>
        <v>0</v>
      </c>
      <c r="O259" s="45">
        <f>'Single-Family'!O259+'Multi-Family'!U259+'Non-Residential - New Const'!O260</f>
        <v>0</v>
      </c>
      <c r="P259" s="45">
        <f>'Single-Family'!P259+'Multi-Family'!W259+'Non-Residential - New Const'!P260</f>
        <v>0</v>
      </c>
      <c r="Q259" s="45">
        <f>'Single-Family'!Q259+'Multi-Family'!X259+'Non-Residential - New Const'!Q260</f>
        <v>0</v>
      </c>
      <c r="R259" s="45">
        <f>'Single-Family'!R259+'Multi-Family'!Z259+'Non-Residential - New Const'!R260</f>
        <v>0</v>
      </c>
      <c r="S259" s="45">
        <f>'Single-Family'!S259+'Multi-Family'!AA259+'Non-Residential - New Const'!S260</f>
        <v>0</v>
      </c>
      <c r="T259" s="45">
        <f>'Single-Family'!T259+'Multi-Family'!AC259+'Non-Residential - New Const'!T260</f>
        <v>0</v>
      </c>
      <c r="U259" s="21">
        <f t="shared" si="97"/>
        <v>0</v>
      </c>
      <c r="V259" s="22">
        <f t="shared" si="98"/>
        <v>0</v>
      </c>
      <c r="W259" s="19">
        <f>U259-Total!U246</f>
        <v>-239</v>
      </c>
      <c r="X259" s="13">
        <f>W259/Total!U246</f>
        <v>-1</v>
      </c>
      <c r="Y259" s="12">
        <f>V259-Total!V246</f>
        <v>-109983152.27000001</v>
      </c>
      <c r="Z259" s="13">
        <f>Y259/Total!V246</f>
        <v>-1</v>
      </c>
      <c r="AA259" s="12">
        <f t="shared" si="99"/>
        <v>-1012806780.8</v>
      </c>
    </row>
    <row r="260" spans="1:27" x14ac:dyDescent="0.2">
      <c r="A260" s="26" t="s">
        <v>26</v>
      </c>
      <c r="B260" s="139">
        <v>2023</v>
      </c>
      <c r="C260" s="45">
        <f>'Single-Family'!C260+'Multi-Family'!C260+'Non-Residential - New Const'!C261</f>
        <v>0</v>
      </c>
      <c r="D260" s="45">
        <f>'Single-Family'!D260+'Multi-Family'!E260+'Non-Residential - New Const'!D261</f>
        <v>0</v>
      </c>
      <c r="E260" s="45">
        <f>'Single-Family'!E260+'Multi-Family'!F260+'Non-Residential - New Const'!E261</f>
        <v>0</v>
      </c>
      <c r="F260" s="45">
        <f>'Single-Family'!F260+'Multi-Family'!H260+'Non-Residential - New Const'!F261</f>
        <v>0</v>
      </c>
      <c r="G260" s="45">
        <f>'Single-Family'!G260+'Multi-Family'!I260+'Non-Residential - New Const'!G261</f>
        <v>0</v>
      </c>
      <c r="H260" s="45">
        <f>'Single-Family'!H260+'Multi-Family'!K260+'Non-Residential - New Const'!H261</f>
        <v>0</v>
      </c>
      <c r="I260" s="45">
        <f>'Single-Family'!I260+'Multi-Family'!L260+'Non-Residential - New Const'!I261</f>
        <v>0</v>
      </c>
      <c r="J260" s="45">
        <f>'Single-Family'!J260+'Multi-Family'!N260+'Non-Residential - New Const'!J261</f>
        <v>0</v>
      </c>
      <c r="K260" s="45">
        <f>'Single-Family'!K260+'Multi-Family'!O260+'Non-Residential - New Const'!K261</f>
        <v>0</v>
      </c>
      <c r="L260" s="45">
        <f>'Single-Family'!L260+'Multi-Family'!Q260+'Non-Residential - New Const'!L261</f>
        <v>0</v>
      </c>
      <c r="M260" s="45">
        <f>'Single-Family'!M260+'Multi-Family'!R260+'Non-Residential - New Const'!M261</f>
        <v>0</v>
      </c>
      <c r="N260" s="45">
        <f>'Single-Family'!N260+'Multi-Family'!T260+'Non-Residential - New Const'!N261</f>
        <v>0</v>
      </c>
      <c r="O260" s="45">
        <f>'Single-Family'!O260+'Multi-Family'!U260+'Non-Residential - New Const'!O261</f>
        <v>0</v>
      </c>
      <c r="P260" s="45">
        <f>'Single-Family'!P260+'Multi-Family'!W260+'Non-Residential - New Const'!P261</f>
        <v>0</v>
      </c>
      <c r="Q260" s="45">
        <f>'Single-Family'!Q260+'Multi-Family'!X260+'Non-Residential - New Const'!Q261</f>
        <v>0</v>
      </c>
      <c r="R260" s="45">
        <f>'Single-Family'!R260+'Multi-Family'!Z260+'Non-Residential - New Const'!R261</f>
        <v>0</v>
      </c>
      <c r="S260" s="45">
        <f>'Single-Family'!S260+'Multi-Family'!AA260+'Non-Residential - New Const'!S261</f>
        <v>0</v>
      </c>
      <c r="T260" s="45">
        <f>'Single-Family'!T260+'Multi-Family'!AC260+'Non-Residential - New Const'!T261</f>
        <v>0</v>
      </c>
      <c r="U260" s="21">
        <f t="shared" si="97"/>
        <v>0</v>
      </c>
      <c r="V260" s="22">
        <f t="shared" si="98"/>
        <v>0</v>
      </c>
      <c r="W260" s="19">
        <f>U260-Total!U247</f>
        <v>-276</v>
      </c>
      <c r="X260" s="13">
        <f>W260/Total!U247</f>
        <v>-1</v>
      </c>
      <c r="Y260" s="12">
        <f>V260-Total!V247</f>
        <v>-383974956.67000002</v>
      </c>
      <c r="Z260" s="13">
        <f>Y260/Total!V247</f>
        <v>-1</v>
      </c>
      <c r="AA260" s="12">
        <f t="shared" si="99"/>
        <v>-1396781737.47</v>
      </c>
    </row>
    <row r="261" spans="1:27" x14ac:dyDescent="0.2">
      <c r="A261" s="26" t="s">
        <v>27</v>
      </c>
      <c r="B261" s="139">
        <v>2023</v>
      </c>
      <c r="C261" s="45">
        <f>'Single-Family'!C261+'Multi-Family'!C261+'Non-Residential - New Const'!C262</f>
        <v>0</v>
      </c>
      <c r="D261" s="45">
        <f>'Single-Family'!D261+'Multi-Family'!E261+'Non-Residential - New Const'!D262</f>
        <v>0</v>
      </c>
      <c r="E261" s="45">
        <f>'Single-Family'!E261+'Multi-Family'!F261+'Non-Residential - New Const'!E262</f>
        <v>0</v>
      </c>
      <c r="F261" s="45">
        <f>'Single-Family'!F261+'Multi-Family'!H261+'Non-Residential - New Const'!F262</f>
        <v>0</v>
      </c>
      <c r="G261" s="45">
        <f>'Single-Family'!G261+'Multi-Family'!I261+'Non-Residential - New Const'!G262</f>
        <v>0</v>
      </c>
      <c r="H261" s="45">
        <f>'Single-Family'!H261+'Multi-Family'!K261+'Non-Residential - New Const'!H262</f>
        <v>0</v>
      </c>
      <c r="I261" s="45">
        <f>'Single-Family'!I261+'Multi-Family'!L261+'Non-Residential - New Const'!I262</f>
        <v>0</v>
      </c>
      <c r="J261" s="45">
        <f>'Single-Family'!J261+'Multi-Family'!N261+'Non-Residential - New Const'!J262</f>
        <v>0</v>
      </c>
      <c r="K261" s="45">
        <f>'Single-Family'!K261+'Multi-Family'!O261+'Non-Residential - New Const'!K262</f>
        <v>0</v>
      </c>
      <c r="L261" s="45">
        <f>'Single-Family'!L261+'Multi-Family'!Q261+'Non-Residential - New Const'!L262</f>
        <v>0</v>
      </c>
      <c r="M261" s="45">
        <f>'Single-Family'!M261+'Multi-Family'!R261+'Non-Residential - New Const'!M262</f>
        <v>0</v>
      </c>
      <c r="N261" s="45">
        <f>'Single-Family'!N261+'Multi-Family'!T261+'Non-Residential - New Const'!N262</f>
        <v>0</v>
      </c>
      <c r="O261" s="45">
        <f>'Single-Family'!O261+'Multi-Family'!U261+'Non-Residential - New Const'!O262</f>
        <v>0</v>
      </c>
      <c r="P261" s="45">
        <f>'Single-Family'!P261+'Multi-Family'!W261+'Non-Residential - New Const'!P262</f>
        <v>0</v>
      </c>
      <c r="Q261" s="45">
        <f>'Single-Family'!Q261+'Multi-Family'!X261+'Non-Residential - New Const'!Q262</f>
        <v>0</v>
      </c>
      <c r="R261" s="45">
        <f>'Single-Family'!R261+'Multi-Family'!Z261+'Non-Residential - New Const'!R262</f>
        <v>0</v>
      </c>
      <c r="S261" s="45">
        <f>'Single-Family'!S261+'Multi-Family'!AA261+'Non-Residential - New Const'!S262</f>
        <v>0</v>
      </c>
      <c r="T261" s="45">
        <f>'Single-Family'!T261+'Multi-Family'!AC261+'Non-Residential - New Const'!T262</f>
        <v>0</v>
      </c>
      <c r="U261" s="21">
        <f t="shared" si="97"/>
        <v>0</v>
      </c>
      <c r="V261" s="22">
        <f t="shared" si="98"/>
        <v>0</v>
      </c>
      <c r="W261" s="19">
        <f>U261-Total!U248</f>
        <v>-205</v>
      </c>
      <c r="X261" s="13">
        <f>W261/Total!U248</f>
        <v>-1</v>
      </c>
      <c r="Y261" s="12">
        <f>V261-Total!V248</f>
        <v>-141077848.17000002</v>
      </c>
      <c r="Z261" s="13">
        <f>Y261/Total!V248</f>
        <v>-1</v>
      </c>
      <c r="AA261" s="12">
        <f t="shared" si="99"/>
        <v>-1537859585.6400001</v>
      </c>
    </row>
    <row r="262" spans="1:27" x14ac:dyDescent="0.2">
      <c r="A262" s="26" t="s">
        <v>28</v>
      </c>
      <c r="B262" s="139">
        <v>2023</v>
      </c>
      <c r="C262" s="45">
        <f>'Single-Family'!C262+'Multi-Family'!C262+'Non-Residential - New Const'!C263</f>
        <v>0</v>
      </c>
      <c r="D262" s="45">
        <f>'Single-Family'!D262+'Multi-Family'!E262+'Non-Residential - New Const'!D263</f>
        <v>0</v>
      </c>
      <c r="E262" s="45">
        <f>'Single-Family'!E262+'Multi-Family'!F262+'Non-Residential - New Const'!E263</f>
        <v>0</v>
      </c>
      <c r="F262" s="45">
        <f>'Single-Family'!F262+'Multi-Family'!H262+'Non-Residential - New Const'!F263</f>
        <v>0</v>
      </c>
      <c r="G262" s="45">
        <f>'Single-Family'!G262+'Multi-Family'!I262+'Non-Residential - New Const'!G263</f>
        <v>0</v>
      </c>
      <c r="H262" s="45">
        <f>'Single-Family'!H262+'Multi-Family'!K262+'Non-Residential - New Const'!H263</f>
        <v>0</v>
      </c>
      <c r="I262" s="45">
        <f>'Single-Family'!I262+'Multi-Family'!L262+'Non-Residential - New Const'!I263</f>
        <v>0</v>
      </c>
      <c r="J262" s="45">
        <f>'Single-Family'!J262+'Multi-Family'!N262+'Non-Residential - New Const'!J263</f>
        <v>0</v>
      </c>
      <c r="K262" s="45">
        <f>'Single-Family'!K262+'Multi-Family'!O262+'Non-Residential - New Const'!K263</f>
        <v>0</v>
      </c>
      <c r="L262" s="45">
        <f>'Single-Family'!L262+'Multi-Family'!Q262+'Non-Residential - New Const'!L263</f>
        <v>0</v>
      </c>
      <c r="M262" s="45">
        <f>'Single-Family'!M262+'Multi-Family'!R262+'Non-Residential - New Const'!M263</f>
        <v>0</v>
      </c>
      <c r="N262" s="45">
        <f>'Single-Family'!N262+'Multi-Family'!T262+'Non-Residential - New Const'!N263</f>
        <v>0</v>
      </c>
      <c r="O262" s="45">
        <f>'Single-Family'!O262+'Multi-Family'!U262+'Non-Residential - New Const'!O263</f>
        <v>0</v>
      </c>
      <c r="P262" s="45">
        <f>'Single-Family'!P262+'Multi-Family'!W262+'Non-Residential - New Const'!P263</f>
        <v>0</v>
      </c>
      <c r="Q262" s="45">
        <f>'Single-Family'!Q262+'Multi-Family'!X262+'Non-Residential - New Const'!Q263</f>
        <v>0</v>
      </c>
      <c r="R262" s="45">
        <f>'Single-Family'!R262+'Multi-Family'!Z262+'Non-Residential - New Const'!R263</f>
        <v>0</v>
      </c>
      <c r="S262" s="45">
        <f>'Single-Family'!S262+'Multi-Family'!AA262+'Non-Residential - New Const'!S263</f>
        <v>0</v>
      </c>
      <c r="T262" s="45">
        <f>'Single-Family'!T262+'Multi-Family'!AC262+'Non-Residential - New Const'!T263</f>
        <v>0</v>
      </c>
      <c r="U262" s="21">
        <f t="shared" si="97"/>
        <v>0</v>
      </c>
      <c r="V262" s="22">
        <f t="shared" si="98"/>
        <v>0</v>
      </c>
      <c r="W262" s="19">
        <f>U262-Total!U249</f>
        <v>-166</v>
      </c>
      <c r="X262" s="13">
        <f>W262/Total!U249</f>
        <v>-1</v>
      </c>
      <c r="Y262" s="12">
        <f>V262-Total!V249</f>
        <v>-92203019.549999997</v>
      </c>
      <c r="Z262" s="13">
        <f>Y262/Total!V249</f>
        <v>-1</v>
      </c>
      <c r="AA262" s="12">
        <f>AA261+Y262</f>
        <v>-1630062605.1900001</v>
      </c>
    </row>
    <row r="263" spans="1:27" ht="13.5" thickBot="1" x14ac:dyDescent="0.25">
      <c r="A263" s="27" t="s">
        <v>29</v>
      </c>
      <c r="B263" s="139">
        <v>2023</v>
      </c>
      <c r="C263" s="150">
        <f>'Single-Family'!C263+'Multi-Family'!C263+'Non-Residential - New Const'!C264</f>
        <v>12</v>
      </c>
      <c r="D263" s="150">
        <f>'Single-Family'!D263+'Multi-Family'!E263+'Non-Residential - New Const'!D264</f>
        <v>17470350</v>
      </c>
      <c r="E263" s="150">
        <f>'Single-Family'!E263+'Multi-Family'!F263+'Non-Residential - New Const'!E264</f>
        <v>7</v>
      </c>
      <c r="F263" s="150">
        <f>'Single-Family'!F263+'Multi-Family'!H263+'Non-Residential - New Const'!F264</f>
        <v>38045960</v>
      </c>
      <c r="G263" s="150">
        <f>'Single-Family'!G263+'Multi-Family'!I263+'Non-Residential - New Const'!G264</f>
        <v>235</v>
      </c>
      <c r="H263" s="150">
        <f>'Single-Family'!H263+'Multi-Family'!K263+'Non-Residential - New Const'!H264</f>
        <v>83356621</v>
      </c>
      <c r="I263" s="150">
        <f>'Single-Family'!I263+'Multi-Family'!L263+'Non-Residential - New Const'!I264</f>
        <v>104</v>
      </c>
      <c r="J263" s="150">
        <f>'Single-Family'!J263+'Multi-Family'!N263+'Non-Residential - New Const'!J264</f>
        <v>32121802.900000002</v>
      </c>
      <c r="K263" s="150">
        <f>'Single-Family'!K263+'Multi-Family'!O263+'Non-Residential - New Const'!K263</f>
        <v>3</v>
      </c>
      <c r="L263" s="150">
        <f>'Single-Family'!L263+'Multi-Family'!Q263+'Non-Residential - New Const'!L264</f>
        <v>1110000</v>
      </c>
      <c r="M263" s="150">
        <f>'Single-Family'!M263+'Multi-Family'!R263+'Non-Residential - New Const'!M264</f>
        <v>5</v>
      </c>
      <c r="N263" s="150">
        <f>'Single-Family'!N263+'Multi-Family'!T263+'Non-Residential - New Const'!N264</f>
        <v>1327314</v>
      </c>
      <c r="O263" s="150">
        <f>'Single-Family'!O263+'Multi-Family'!U263+'Non-Residential - New Const'!O264</f>
        <v>0</v>
      </c>
      <c r="P263" s="150">
        <f>'Single-Family'!P263+'Multi-Family'!W263+'Non-Residential - New Const'!P264</f>
        <v>0</v>
      </c>
      <c r="Q263" s="150">
        <f>'Single-Family'!Q263+'Multi-Family'!X263+'Non-Residential - New Const'!Q264</f>
        <v>10</v>
      </c>
      <c r="R263" s="150">
        <f>'Single-Family'!R263+'Multi-Family'!Z263+'Non-Residential - New Const'!R264</f>
        <v>0</v>
      </c>
      <c r="S263" s="150">
        <f>'Single-Family'!S263+'Multi-Family'!AA263+'Non-Residential - New Const'!S264</f>
        <v>8</v>
      </c>
      <c r="T263" s="150">
        <f>'Single-Family'!T263+'Multi-Family'!AC263+'Non-Residential - New Const'!T264</f>
        <v>1711140</v>
      </c>
      <c r="U263" s="143">
        <f>E263+S263+Q263+O263+M263+K263+I263+G263+C263</f>
        <v>384</v>
      </c>
      <c r="V263" s="144">
        <f>F263+T263+R263+P263+N263+L263+J263+H263+D263</f>
        <v>175143187.90000001</v>
      </c>
      <c r="W263" s="145">
        <f>U263-Total!U250</f>
        <v>-2805</v>
      </c>
      <c r="X263" s="146">
        <f>W263/Total!U250</f>
        <v>-0.87958607714016934</v>
      </c>
      <c r="Y263" s="147">
        <f>V263-Total!V250</f>
        <v>-1636942483.1900001</v>
      </c>
      <c r="Z263" s="146">
        <f>Y263/Total!V250</f>
        <v>-0.90334718126508418</v>
      </c>
      <c r="AA263" s="147">
        <f>Y263</f>
        <v>-1636942483.1900001</v>
      </c>
    </row>
    <row r="264" spans="1:27" x14ac:dyDescent="0.2">
      <c r="A264" s="171" t="s">
        <v>41</v>
      </c>
      <c r="B264" s="171"/>
      <c r="C264" s="171"/>
      <c r="D264" s="171"/>
      <c r="E264" s="171"/>
      <c r="F264" s="171"/>
      <c r="G264" s="171"/>
      <c r="H264" s="171"/>
      <c r="I264" s="171"/>
      <c r="J264" s="171"/>
      <c r="K264" s="171"/>
      <c r="L264" s="171"/>
      <c r="M264" s="171"/>
      <c r="N264" s="171"/>
      <c r="O264" s="171"/>
      <c r="P264" s="28"/>
      <c r="Q264" s="28"/>
      <c r="R264" s="28"/>
      <c r="S264" s="28"/>
      <c r="T264" s="28"/>
      <c r="U264" s="28"/>
      <c r="V264" s="28"/>
      <c r="W264" s="28"/>
      <c r="X264" s="28"/>
      <c r="Y264" s="28"/>
      <c r="Z264" s="28"/>
      <c r="AA264" s="28"/>
    </row>
    <row r="265" spans="1:27" x14ac:dyDescent="0.2">
      <c r="A265" s="171"/>
      <c r="B265" s="171"/>
      <c r="C265" s="171"/>
      <c r="D265" s="171"/>
      <c r="E265" s="171"/>
      <c r="F265" s="171"/>
      <c r="G265" s="171"/>
      <c r="H265" s="171"/>
      <c r="I265" s="171"/>
      <c r="J265" s="171"/>
      <c r="K265" s="171"/>
      <c r="L265" s="171"/>
      <c r="M265" s="171"/>
      <c r="N265" s="171"/>
      <c r="O265" s="171"/>
      <c r="P265" s="28"/>
      <c r="Q265" s="28"/>
      <c r="R265" s="28"/>
      <c r="S265" s="28"/>
      <c r="T265" s="28"/>
      <c r="U265" s="28"/>
      <c r="V265" s="28"/>
      <c r="W265" s="28"/>
      <c r="X265" s="28"/>
      <c r="Y265" s="28"/>
      <c r="Z265" s="28"/>
      <c r="AA265" s="28"/>
    </row>
    <row r="266" spans="1:27" ht="15.75" x14ac:dyDescent="0.25">
      <c r="A266" s="30"/>
      <c r="B266" s="31"/>
      <c r="C266" s="31"/>
      <c r="D266" s="31"/>
      <c r="E266" s="31"/>
      <c r="F266" s="31"/>
      <c r="G266" s="31"/>
      <c r="H266" s="31"/>
      <c r="I266" s="31"/>
      <c r="J266" s="31"/>
      <c r="K266" s="31"/>
      <c r="L266" s="31"/>
      <c r="M266" s="31"/>
      <c r="N266" s="31"/>
      <c r="O266" s="31"/>
      <c r="P266" s="28"/>
      <c r="Q266" s="28"/>
      <c r="R266" s="28"/>
      <c r="S266" s="28"/>
      <c r="T266" s="28"/>
      <c r="U266" s="28"/>
      <c r="V266" s="28"/>
      <c r="W266" s="28"/>
      <c r="X266" s="28"/>
      <c r="Y266" s="28"/>
      <c r="Z266" s="28"/>
      <c r="AA266" s="28"/>
    </row>
    <row r="267" spans="1:27" ht="15.75" x14ac:dyDescent="0.25">
      <c r="A267" s="30" t="s">
        <v>46</v>
      </c>
      <c r="B267" s="31"/>
      <c r="C267" s="31"/>
      <c r="D267" s="31"/>
      <c r="E267" s="31"/>
      <c r="F267" s="31"/>
      <c r="G267" s="31"/>
      <c r="H267" s="31"/>
      <c r="I267" s="31"/>
      <c r="J267" s="31"/>
      <c r="K267" s="31"/>
      <c r="L267" s="31"/>
      <c r="M267" s="31"/>
      <c r="N267" s="31"/>
      <c r="O267" s="31"/>
      <c r="P267" s="28"/>
      <c r="Q267" s="28"/>
      <c r="R267" s="28"/>
      <c r="S267" s="28"/>
      <c r="T267" s="28"/>
      <c r="U267" s="28"/>
      <c r="V267" s="28"/>
      <c r="W267" s="28"/>
      <c r="X267" s="28"/>
      <c r="Y267" s="28"/>
      <c r="Z267" s="28"/>
      <c r="AA267" s="28"/>
    </row>
    <row r="268" spans="1:27" ht="15.75" x14ac:dyDescent="0.2">
      <c r="A268" s="32" t="s">
        <v>47</v>
      </c>
      <c r="B268" s="31"/>
      <c r="C268" s="31"/>
      <c r="D268" s="31"/>
      <c r="E268" s="31"/>
      <c r="F268" s="31"/>
      <c r="G268" s="31"/>
      <c r="H268" s="31"/>
      <c r="I268" s="31"/>
      <c r="J268" s="31"/>
      <c r="K268" s="31"/>
      <c r="L268" s="31"/>
      <c r="M268" s="31"/>
      <c r="N268" s="31"/>
      <c r="O268" s="31"/>
      <c r="P268" s="28"/>
      <c r="Q268" s="28"/>
      <c r="R268" s="28"/>
      <c r="S268" s="28"/>
      <c r="T268" s="28"/>
      <c r="U268" s="28"/>
      <c r="V268" s="28"/>
      <c r="W268" s="28"/>
      <c r="X268" s="28"/>
      <c r="Y268" s="28"/>
      <c r="Z268" s="28"/>
      <c r="AA268" s="28"/>
    </row>
    <row r="269" spans="1:27" ht="15.75" x14ac:dyDescent="0.2">
      <c r="A269" s="32" t="s">
        <v>59</v>
      </c>
      <c r="B269" s="31"/>
      <c r="C269" s="31"/>
      <c r="D269" s="31"/>
      <c r="E269" s="31"/>
      <c r="F269" s="31"/>
      <c r="G269" s="31"/>
      <c r="H269" s="31"/>
      <c r="I269" s="31"/>
      <c r="J269" s="31"/>
      <c r="K269" s="31"/>
      <c r="L269" s="31"/>
      <c r="M269" s="31"/>
      <c r="N269" s="31"/>
      <c r="O269" s="31"/>
      <c r="P269" s="28"/>
      <c r="Q269" s="28"/>
      <c r="R269" s="28"/>
      <c r="S269" s="28"/>
      <c r="T269" s="28"/>
      <c r="U269" s="28"/>
      <c r="V269" s="28"/>
      <c r="W269" s="28"/>
      <c r="X269" s="28"/>
      <c r="Y269" s="28"/>
      <c r="Z269" s="28"/>
      <c r="AA269" s="28"/>
    </row>
    <row r="270" spans="1:27" ht="15.75" x14ac:dyDescent="0.2">
      <c r="A270" s="32" t="s">
        <v>49</v>
      </c>
      <c r="B270" s="31"/>
      <c r="C270" s="31"/>
      <c r="D270" s="31"/>
      <c r="E270" s="31"/>
      <c r="F270" s="31"/>
      <c r="G270" s="31"/>
      <c r="H270" s="31"/>
      <c r="I270" s="31"/>
      <c r="J270" s="31"/>
      <c r="K270" s="31"/>
      <c r="L270" s="31"/>
      <c r="M270" s="31"/>
      <c r="N270" s="31"/>
      <c r="O270" s="31"/>
      <c r="P270" s="28"/>
      <c r="Q270" s="28"/>
      <c r="R270" s="28"/>
      <c r="S270" s="28"/>
      <c r="T270" s="28"/>
      <c r="U270" s="28"/>
      <c r="V270" s="28"/>
      <c r="W270" s="28"/>
      <c r="X270" s="28"/>
      <c r="Y270" s="28"/>
      <c r="Z270" s="28"/>
      <c r="AA270" s="28"/>
    </row>
    <row r="271" spans="1:27" ht="15.75" x14ac:dyDescent="0.25">
      <c r="A271" s="33" t="s">
        <v>58</v>
      </c>
      <c r="B271" s="31"/>
      <c r="C271" s="31"/>
      <c r="D271" s="31"/>
      <c r="E271" s="31"/>
      <c r="F271" s="31"/>
      <c r="G271" s="31"/>
      <c r="H271" s="31"/>
      <c r="I271" s="31"/>
      <c r="J271" s="31"/>
      <c r="K271" s="31"/>
      <c r="L271" s="31"/>
      <c r="M271" s="31"/>
      <c r="N271" s="31"/>
      <c r="O271" s="31"/>
      <c r="P271" s="28"/>
      <c r="Q271" s="28"/>
      <c r="R271" s="28"/>
      <c r="S271" s="28"/>
      <c r="T271" s="28"/>
      <c r="U271" s="28"/>
      <c r="V271" s="28"/>
      <c r="W271" s="28"/>
      <c r="X271" s="28"/>
      <c r="Y271" s="28"/>
      <c r="Z271" s="28"/>
      <c r="AA271" s="28"/>
    </row>
    <row r="277" spans="3:3" x14ac:dyDescent="0.2">
      <c r="C277" s="45"/>
    </row>
  </sheetData>
  <mergeCells count="13">
    <mergeCell ref="U2:V2"/>
    <mergeCell ref="W2:AA2"/>
    <mergeCell ref="A264:O265"/>
    <mergeCell ref="A1:AA1"/>
    <mergeCell ref="C2:D2"/>
    <mergeCell ref="E2:F2"/>
    <mergeCell ref="G2:H2"/>
    <mergeCell ref="I2:J2"/>
    <mergeCell ref="K2:L2"/>
    <mergeCell ref="M2:N2"/>
    <mergeCell ref="O2:P2"/>
    <mergeCell ref="Q2:R2"/>
    <mergeCell ref="S2:T2"/>
  </mergeCells>
  <conditionalFormatting sqref="C277">
    <cfRule type="expression" dxfId="124" priority="89">
      <formula>MOD(ROW(),2)=1</formula>
    </cfRule>
  </conditionalFormatting>
  <conditionalFormatting sqref="A4:D16 G4:V16">
    <cfRule type="expression" dxfId="123" priority="74">
      <formula>MOD(ROW(),2)=1</formula>
    </cfRule>
  </conditionalFormatting>
  <conditionalFormatting sqref="A17:D29 G17:AA29">
    <cfRule type="expression" dxfId="122" priority="73">
      <formula>MOD(ROW(),2)=1</formula>
    </cfRule>
  </conditionalFormatting>
  <conditionalFormatting sqref="A30:D42 G30:AA42">
    <cfRule type="expression" dxfId="121" priority="72">
      <formula>MOD(ROW(),2)=1</formula>
    </cfRule>
  </conditionalFormatting>
  <conditionalFormatting sqref="A43:D55 G43:AA55">
    <cfRule type="expression" dxfId="120" priority="71">
      <formula>MOD(ROW(),2)=1</formula>
    </cfRule>
  </conditionalFormatting>
  <conditionalFormatting sqref="A56:D68 G56:AA68">
    <cfRule type="expression" dxfId="119" priority="70">
      <formula>MOD(ROW(),2)=1</formula>
    </cfRule>
  </conditionalFormatting>
  <conditionalFormatting sqref="A69:D81 G69:AA81">
    <cfRule type="expression" dxfId="118" priority="69">
      <formula>MOD(ROW(),2)=1</formula>
    </cfRule>
  </conditionalFormatting>
  <conditionalFormatting sqref="A82:D94 G82:AA94">
    <cfRule type="expression" dxfId="117" priority="68">
      <formula>MOD(ROW(),2)=1</formula>
    </cfRule>
  </conditionalFormatting>
  <conditionalFormatting sqref="A95:D107 G95:AA107">
    <cfRule type="expression" dxfId="116" priority="67">
      <formula>MOD(ROW(),2)=1</formula>
    </cfRule>
  </conditionalFormatting>
  <conditionalFormatting sqref="A108:D120 G108:AA120">
    <cfRule type="expression" dxfId="115" priority="66">
      <formula>MOD(ROW(),2)=1</formula>
    </cfRule>
  </conditionalFormatting>
  <conditionalFormatting sqref="A121:D133 G121:AA133">
    <cfRule type="expression" dxfId="114" priority="65">
      <formula>MOD(ROW(),2)=1</formula>
    </cfRule>
  </conditionalFormatting>
  <conditionalFormatting sqref="A134:D146 G134:AA146">
    <cfRule type="expression" dxfId="113" priority="64">
      <formula>MOD(ROW(),2)=1</formula>
    </cfRule>
  </conditionalFormatting>
  <conditionalFormatting sqref="A147:AA159">
    <cfRule type="expression" dxfId="112" priority="63">
      <formula>MOD(ROW(),2)=1</formula>
    </cfRule>
  </conditionalFormatting>
  <conditionalFormatting sqref="A160:AA172">
    <cfRule type="expression" dxfId="111" priority="62">
      <formula>MOD(ROW(),2)=1</formula>
    </cfRule>
  </conditionalFormatting>
  <conditionalFormatting sqref="A173:AA185">
    <cfRule type="expression" dxfId="110" priority="61">
      <formula>MOD(ROW(),2)=1</formula>
    </cfRule>
  </conditionalFormatting>
  <conditionalFormatting sqref="A186:B186 D186:AA186 A187:AA197 A198:D198 F198:AA198">
    <cfRule type="expression" dxfId="109" priority="60">
      <formula>MOD(ROW(),2)=1</formula>
    </cfRule>
  </conditionalFormatting>
  <conditionalFormatting sqref="A199:B199 D199:AA199 D200:T205 D208:T211 D206:D207 H206:T207">
    <cfRule type="expression" dxfId="108" priority="58">
      <formula>MOD(ROW(),2)=1</formula>
    </cfRule>
  </conditionalFormatting>
  <conditionalFormatting sqref="C199:C211">
    <cfRule type="expression" dxfId="107" priority="56">
      <formula>MOD(ROW(),2)=1</formula>
    </cfRule>
  </conditionalFormatting>
  <conditionalFormatting sqref="E198">
    <cfRule type="expression" dxfId="106" priority="55">
      <formula>MOD(ROW(),2)=1</formula>
    </cfRule>
  </conditionalFormatting>
  <conditionalFormatting sqref="A200:B211 U200:AA211">
    <cfRule type="expression" dxfId="105" priority="54">
      <formula>MOD(ROW(),2)=1</formula>
    </cfRule>
  </conditionalFormatting>
  <conditionalFormatting sqref="E208:E211">
    <cfRule type="expression" dxfId="104" priority="53">
      <formula>MOD(ROW(),2)=1</formula>
    </cfRule>
  </conditionalFormatting>
  <conditionalFormatting sqref="F206:F207">
    <cfRule type="expression" dxfId="103" priority="52">
      <formula>MOD(ROW(),2)=1</formula>
    </cfRule>
  </conditionalFormatting>
  <conditionalFormatting sqref="E206:E207 G206:G207">
    <cfRule type="expression" dxfId="102" priority="51">
      <formula>MOD(ROW(),2)=1</formula>
    </cfRule>
  </conditionalFormatting>
  <conditionalFormatting sqref="W212:AA212">
    <cfRule type="expression" dxfId="101" priority="50">
      <formula>MOD(ROW(),2)=1</formula>
    </cfRule>
  </conditionalFormatting>
  <conditionalFormatting sqref="A213:A224 U213:AA224">
    <cfRule type="expression" dxfId="100" priority="48">
      <formula>MOD(ROW(),2)=1</formula>
    </cfRule>
  </conditionalFormatting>
  <conditionalFormatting sqref="A212:B212 U212:V212 B213:B224">
    <cfRule type="expression" dxfId="99" priority="44">
      <formula>MOD(ROW(),2)=1</formula>
    </cfRule>
  </conditionalFormatting>
  <conditionalFormatting sqref="C212:T224">
    <cfRule type="expression" dxfId="98" priority="43">
      <formula>MOD(ROW(),2)=1</formula>
    </cfRule>
  </conditionalFormatting>
  <conditionalFormatting sqref="W225:AA225">
    <cfRule type="expression" dxfId="97" priority="38">
      <formula>MOD(ROW(),2)=1</formula>
    </cfRule>
  </conditionalFormatting>
  <conditionalFormatting sqref="A226:A237 W226:AA236">
    <cfRule type="expression" dxfId="96" priority="37">
      <formula>MOD(ROW(),2)=1</formula>
    </cfRule>
  </conditionalFormatting>
  <conditionalFormatting sqref="A225:B225 B226:B250">
    <cfRule type="expression" dxfId="95" priority="36">
      <formula>MOD(ROW(),2)=1</formula>
    </cfRule>
  </conditionalFormatting>
  <conditionalFormatting sqref="C237:T237">
    <cfRule type="expression" dxfId="94" priority="31">
      <formula>MOD(ROW(),2)=1</formula>
    </cfRule>
  </conditionalFormatting>
  <conditionalFormatting sqref="W237:AA237">
    <cfRule type="expression" dxfId="93" priority="30">
      <formula>MOD(ROW(),2)=1</formula>
    </cfRule>
  </conditionalFormatting>
  <conditionalFormatting sqref="U226:V235 U237:V237">
    <cfRule type="expression" dxfId="92" priority="28">
      <formula>MOD(ROW(),2)=1</formula>
    </cfRule>
  </conditionalFormatting>
  <conditionalFormatting sqref="U225:V225">
    <cfRule type="expression" dxfId="91" priority="27">
      <formula>MOD(ROW(),2)=1</formula>
    </cfRule>
  </conditionalFormatting>
  <conditionalFormatting sqref="U236:V236">
    <cfRule type="expression" dxfId="90" priority="26">
      <formula>MOD(ROW(),2)=1</formula>
    </cfRule>
  </conditionalFormatting>
  <conditionalFormatting sqref="C225:T236">
    <cfRule type="expression" dxfId="89" priority="22">
      <formula>MOD(ROW(),2)=1</formula>
    </cfRule>
  </conditionalFormatting>
  <conditionalFormatting sqref="A239:A250">
    <cfRule type="expression" dxfId="88" priority="21">
      <formula>MOD(ROW(),2)=1</formula>
    </cfRule>
  </conditionalFormatting>
  <conditionalFormatting sqref="A238">
    <cfRule type="expression" dxfId="87" priority="20">
      <formula>MOD(ROW(),2)=1</formula>
    </cfRule>
  </conditionalFormatting>
  <conditionalFormatting sqref="W238:AA238">
    <cfRule type="expression" dxfId="86" priority="19">
      <formula>MOD(ROW(),2)=1</formula>
    </cfRule>
  </conditionalFormatting>
  <conditionalFormatting sqref="W239:AA249">
    <cfRule type="expression" dxfId="85" priority="18">
      <formula>MOD(ROW(),2)=1</formula>
    </cfRule>
  </conditionalFormatting>
  <conditionalFormatting sqref="C250:T250">
    <cfRule type="expression" dxfId="84" priority="17">
      <formula>MOD(ROW(),2)=1</formula>
    </cfRule>
  </conditionalFormatting>
  <conditionalFormatting sqref="W250:AA250">
    <cfRule type="expression" dxfId="83" priority="16">
      <formula>MOD(ROW(),2)=1</formula>
    </cfRule>
  </conditionalFormatting>
  <conditionalFormatting sqref="U239:V248 U250:V250">
    <cfRule type="expression" dxfId="82" priority="15">
      <formula>MOD(ROW(),2)=1</formula>
    </cfRule>
  </conditionalFormatting>
  <conditionalFormatting sqref="U238:V238">
    <cfRule type="expression" dxfId="81" priority="14">
      <formula>MOD(ROW(),2)=1</formula>
    </cfRule>
  </conditionalFormatting>
  <conditionalFormatting sqref="U249:V249">
    <cfRule type="expression" dxfId="80" priority="13">
      <formula>MOD(ROW(),2)=1</formula>
    </cfRule>
  </conditionalFormatting>
  <conditionalFormatting sqref="C238:T249">
    <cfRule type="expression" dxfId="79" priority="12">
      <formula>MOD(ROW(),2)=1</formula>
    </cfRule>
  </conditionalFormatting>
  <conditionalFormatting sqref="B251:B263">
    <cfRule type="expression" dxfId="78" priority="11">
      <formula>MOD(ROW(),2)=1</formula>
    </cfRule>
  </conditionalFormatting>
  <conditionalFormatting sqref="A252:A263">
    <cfRule type="expression" dxfId="77" priority="10">
      <formula>MOD(ROW(),2)=1</formula>
    </cfRule>
  </conditionalFormatting>
  <conditionalFormatting sqref="A251">
    <cfRule type="expression" dxfId="76" priority="9">
      <formula>MOD(ROW(),2)=1</formula>
    </cfRule>
  </conditionalFormatting>
  <conditionalFormatting sqref="W251:AA251">
    <cfRule type="expression" dxfId="75" priority="8">
      <formula>MOD(ROW(),2)=1</formula>
    </cfRule>
  </conditionalFormatting>
  <conditionalFormatting sqref="W252:AA262">
    <cfRule type="expression" dxfId="74" priority="7">
      <formula>MOD(ROW(),2)=1</formula>
    </cfRule>
  </conditionalFormatting>
  <conditionalFormatting sqref="C263:T263">
    <cfRule type="expression" dxfId="73" priority="6">
      <formula>MOD(ROW(),2)=1</formula>
    </cfRule>
  </conditionalFormatting>
  <conditionalFormatting sqref="W263:AA263">
    <cfRule type="expression" dxfId="72" priority="5">
      <formula>MOD(ROW(),2)=1</formula>
    </cfRule>
  </conditionalFormatting>
  <conditionalFormatting sqref="U252:V261 U263:V263">
    <cfRule type="expression" dxfId="71" priority="4">
      <formula>MOD(ROW(),2)=1</formula>
    </cfRule>
  </conditionalFormatting>
  <conditionalFormatting sqref="U251:V251">
    <cfRule type="expression" dxfId="70" priority="3">
      <formula>MOD(ROW(),2)=1</formula>
    </cfRule>
  </conditionalFormatting>
  <conditionalFormatting sqref="U262:V262">
    <cfRule type="expression" dxfId="69" priority="2">
      <formula>MOD(ROW(),2)=1</formula>
    </cfRule>
  </conditionalFormatting>
  <conditionalFormatting sqref="C251:T262">
    <cfRule type="expression" dxfId="68" priority="1">
      <formula>MOD(ROW(),2)=1</formula>
    </cfRule>
  </conditionalFormatting>
  <printOptions horizontalCentered="1"/>
  <pageMargins left="0.7" right="0.7" top="0.75" bottom="0.75" header="0.3" footer="0.3"/>
  <pageSetup paperSize="17" fitToHeight="0" orientation="landscape" r:id="rId1"/>
  <headerFooter>
    <oddFooter>&amp;LGreater Omaha Permit Data&amp;CPage &amp;P of &amp;N  &amp;D&amp;RGreater Omaha Chamber</oddFooter>
  </headerFooter>
  <rowBreaks count="2" manualBreakCount="2">
    <brk id="109" max="16383" man="1"/>
    <brk id="148"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268"/>
  <sheetViews>
    <sheetView zoomScaleNormal="100" workbookViewId="0">
      <pane xSplit="2" ySplit="3" topLeftCell="C234" activePane="bottomRight" state="frozen"/>
      <selection pane="topRight" activeCell="C1" sqref="C1"/>
      <selection pane="bottomLeft" activeCell="A4" sqref="A4"/>
      <selection pane="bottomRight" activeCell="E261" sqref="E261"/>
    </sheetView>
  </sheetViews>
  <sheetFormatPr defaultColWidth="9.140625" defaultRowHeight="12.75" x14ac:dyDescent="0.2"/>
  <cols>
    <col min="1" max="1" width="7.28515625" style="1" customWidth="1"/>
    <col min="2" max="2" width="5" style="1" bestFit="1" customWidth="1"/>
    <col min="3" max="3" width="8.5703125" style="7" bestFit="1" customWidth="1"/>
    <col min="4" max="4" width="11.28515625" style="1" bestFit="1" customWidth="1"/>
    <col min="5" max="5" width="6.5703125" style="1" bestFit="1" customWidth="1"/>
    <col min="6" max="6" width="12" style="1" bestFit="1" customWidth="1"/>
    <col min="7" max="7" width="6.5703125" style="1" bestFit="1" customWidth="1"/>
    <col min="8" max="8" width="12.42578125" style="1" bestFit="1" customWidth="1"/>
    <col min="9" max="9" width="6.5703125" style="1" bestFit="1" customWidth="1"/>
    <col min="10" max="10" width="12.42578125" style="1" bestFit="1" customWidth="1"/>
    <col min="11" max="11" width="5.140625" style="1" bestFit="1" customWidth="1"/>
    <col min="12" max="12" width="11" style="1" bestFit="1" customWidth="1"/>
    <col min="13" max="13" width="5.140625" style="1" bestFit="1" customWidth="1"/>
    <col min="14" max="14" width="11.28515625" style="1" bestFit="1" customWidth="1"/>
    <col min="15" max="15" width="5.140625" style="1" bestFit="1" customWidth="1"/>
    <col min="16" max="16" width="10" style="1" customWidth="1"/>
    <col min="17" max="17" width="5.140625" style="1" customWidth="1"/>
    <col min="18" max="18" width="11" style="1" bestFit="1" customWidth="1"/>
    <col min="19" max="19" width="7.42578125" style="1" customWidth="1"/>
    <col min="20" max="20" width="11.28515625" style="1" bestFit="1" customWidth="1"/>
    <col min="21" max="21" width="7.85546875" style="1" bestFit="1" customWidth="1"/>
    <col min="22" max="22" width="12.42578125" style="1" bestFit="1" customWidth="1"/>
    <col min="23" max="24" width="7.7109375" style="1" bestFit="1" customWidth="1"/>
    <col min="25" max="25" width="12.42578125" style="1" bestFit="1" customWidth="1"/>
    <col min="26" max="26" width="9.140625" style="1"/>
    <col min="27" max="27" width="12.42578125" style="1" bestFit="1" customWidth="1"/>
    <col min="28" max="28" width="9.140625" style="1"/>
    <col min="29" max="29" width="10.28515625" style="1" hidden="1" customWidth="1"/>
    <col min="30" max="31" width="9.140625" style="1" hidden="1" customWidth="1"/>
    <col min="32" max="32" width="11.140625" style="1" hidden="1" customWidth="1"/>
    <col min="33" max="40" width="11" style="1" hidden="1" customWidth="1"/>
    <col min="41" max="43" width="11" style="1" bestFit="1" customWidth="1"/>
    <col min="44" max="16384" width="9.140625" style="1"/>
  </cols>
  <sheetData>
    <row r="1" spans="1:43" ht="27" customHeight="1" x14ac:dyDescent="0.4">
      <c r="A1" s="172" t="s">
        <v>31</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row>
    <row r="2" spans="1:43" s="2" customFormat="1" x14ac:dyDescent="0.2">
      <c r="A2" s="127"/>
      <c r="B2" s="128"/>
      <c r="C2" s="173" t="s">
        <v>1</v>
      </c>
      <c r="D2" s="173"/>
      <c r="E2" s="173" t="s">
        <v>33</v>
      </c>
      <c r="F2" s="173"/>
      <c r="G2" s="173" t="s">
        <v>2</v>
      </c>
      <c r="H2" s="173"/>
      <c r="I2" s="173" t="s">
        <v>3</v>
      </c>
      <c r="J2" s="173"/>
      <c r="K2" s="173" t="s">
        <v>32</v>
      </c>
      <c r="L2" s="173"/>
      <c r="M2" s="173" t="s">
        <v>5</v>
      </c>
      <c r="N2" s="173"/>
      <c r="O2" s="173" t="s">
        <v>6</v>
      </c>
      <c r="P2" s="173"/>
      <c r="Q2" s="173" t="s">
        <v>7</v>
      </c>
      <c r="R2" s="173"/>
      <c r="S2" s="174" t="s">
        <v>8</v>
      </c>
      <c r="T2" s="175"/>
      <c r="U2" s="166" t="s">
        <v>10</v>
      </c>
      <c r="V2" s="167"/>
      <c r="W2" s="168" t="s">
        <v>11</v>
      </c>
      <c r="X2" s="169"/>
      <c r="Y2" s="169"/>
      <c r="Z2" s="169"/>
      <c r="AA2" s="170"/>
    </row>
    <row r="3" spans="1:43" s="2" customFormat="1" ht="13.5" thickBot="1" x14ac:dyDescent="0.25">
      <c r="A3" s="40" t="s">
        <v>12</v>
      </c>
      <c r="B3" s="41" t="s">
        <v>13</v>
      </c>
      <c r="C3" s="40" t="s">
        <v>14</v>
      </c>
      <c r="D3" s="40" t="s">
        <v>15</v>
      </c>
      <c r="E3" s="40" t="s">
        <v>14</v>
      </c>
      <c r="F3" s="40" t="s">
        <v>15</v>
      </c>
      <c r="G3" s="40" t="s">
        <v>14</v>
      </c>
      <c r="H3" s="40" t="s">
        <v>15</v>
      </c>
      <c r="I3" s="40" t="s">
        <v>14</v>
      </c>
      <c r="J3" s="40" t="s">
        <v>15</v>
      </c>
      <c r="K3" s="40" t="s">
        <v>14</v>
      </c>
      <c r="L3" s="40" t="s">
        <v>15</v>
      </c>
      <c r="M3" s="40" t="s">
        <v>14</v>
      </c>
      <c r="N3" s="40" t="s">
        <v>15</v>
      </c>
      <c r="O3" s="40" t="s">
        <v>14</v>
      </c>
      <c r="P3" s="40" t="s">
        <v>15</v>
      </c>
      <c r="Q3" s="40" t="s">
        <v>14</v>
      </c>
      <c r="R3" s="40" t="s">
        <v>15</v>
      </c>
      <c r="S3" s="42" t="s">
        <v>14</v>
      </c>
      <c r="T3" s="41" t="s">
        <v>15</v>
      </c>
      <c r="U3" s="36" t="s">
        <v>14</v>
      </c>
      <c r="V3" s="37" t="s">
        <v>15</v>
      </c>
      <c r="W3" s="38" t="s">
        <v>14</v>
      </c>
      <c r="X3" s="39" t="s">
        <v>50</v>
      </c>
      <c r="Y3" s="39" t="s">
        <v>15</v>
      </c>
      <c r="Z3" s="39" t="s">
        <v>51</v>
      </c>
      <c r="AA3" s="39" t="s">
        <v>16</v>
      </c>
    </row>
    <row r="4" spans="1:43" s="2" customFormat="1" x14ac:dyDescent="0.2">
      <c r="A4" s="26" t="s">
        <v>17</v>
      </c>
      <c r="B4" s="9">
        <v>2004</v>
      </c>
      <c r="C4" s="45">
        <v>9</v>
      </c>
      <c r="D4" s="43">
        <v>1088381</v>
      </c>
      <c r="E4" s="107"/>
      <c r="F4" s="108"/>
      <c r="G4" s="45">
        <v>148</v>
      </c>
      <c r="H4" s="43">
        <v>19278736</v>
      </c>
      <c r="I4" s="45">
        <v>78</v>
      </c>
      <c r="J4" s="43">
        <v>12619752</v>
      </c>
      <c r="K4" s="45">
        <v>0</v>
      </c>
      <c r="L4" s="43">
        <v>0</v>
      </c>
      <c r="M4" s="45">
        <v>4</v>
      </c>
      <c r="N4" s="43">
        <v>522124</v>
      </c>
      <c r="O4" s="45">
        <v>0</v>
      </c>
      <c r="P4" s="43">
        <v>0</v>
      </c>
      <c r="Q4" s="45">
        <v>0</v>
      </c>
      <c r="R4" s="43">
        <v>0</v>
      </c>
      <c r="S4" s="10">
        <v>7</v>
      </c>
      <c r="T4" s="10">
        <v>965034</v>
      </c>
      <c r="U4" s="21">
        <f t="shared" ref="U4:U15" si="0">SUM(C4+G4+I4+K4+M4+O4+Q4+S4)</f>
        <v>246</v>
      </c>
      <c r="V4" s="22">
        <f t="shared" ref="V4:V15" si="1">SUM(D4+H4+J4+L4+N4+P4+R4+T4)</f>
        <v>34474027</v>
      </c>
      <c r="W4" s="111"/>
      <c r="X4" s="112"/>
      <c r="Y4" s="113"/>
      <c r="Z4" s="112"/>
      <c r="AA4" s="113"/>
      <c r="AC4" s="3"/>
      <c r="AD4" s="3"/>
      <c r="AF4" s="6"/>
      <c r="AG4" s="6"/>
      <c r="AH4" s="6"/>
      <c r="AI4" s="6"/>
      <c r="AJ4" s="6"/>
      <c r="AK4" s="6"/>
      <c r="AL4" s="6"/>
      <c r="AM4" s="6"/>
      <c r="AN4" s="6"/>
      <c r="AO4" s="6"/>
      <c r="AP4" s="6"/>
      <c r="AQ4" s="6"/>
    </row>
    <row r="5" spans="1:43" s="2" customFormat="1" x14ac:dyDescent="0.2">
      <c r="A5" s="26" t="s">
        <v>18</v>
      </c>
      <c r="B5" s="9">
        <v>2004</v>
      </c>
      <c r="C5" s="45">
        <v>4</v>
      </c>
      <c r="D5" s="43">
        <v>389316</v>
      </c>
      <c r="E5" s="107"/>
      <c r="F5" s="108"/>
      <c r="G5" s="45">
        <v>211</v>
      </c>
      <c r="H5" s="43">
        <v>24019922</v>
      </c>
      <c r="I5" s="45">
        <v>97</v>
      </c>
      <c r="J5" s="43">
        <v>13058884</v>
      </c>
      <c r="K5" s="45">
        <v>0</v>
      </c>
      <c r="L5" s="43">
        <v>0</v>
      </c>
      <c r="M5" s="45">
        <v>3</v>
      </c>
      <c r="N5" s="43">
        <v>389992</v>
      </c>
      <c r="O5" s="45">
        <v>0</v>
      </c>
      <c r="P5" s="43">
        <v>0</v>
      </c>
      <c r="Q5" s="45">
        <v>0</v>
      </c>
      <c r="R5" s="43">
        <v>0</v>
      </c>
      <c r="S5" s="10">
        <v>15</v>
      </c>
      <c r="T5" s="10">
        <v>1977058</v>
      </c>
      <c r="U5" s="21">
        <f t="shared" si="0"/>
        <v>330</v>
      </c>
      <c r="V5" s="22">
        <f t="shared" si="1"/>
        <v>39835172</v>
      </c>
      <c r="W5" s="111"/>
      <c r="X5" s="112"/>
      <c r="Y5" s="113"/>
      <c r="Z5" s="112"/>
      <c r="AA5" s="113"/>
      <c r="AC5" s="3"/>
      <c r="AD5" s="3"/>
      <c r="AF5" s="6"/>
      <c r="AG5" s="6"/>
      <c r="AH5" s="6"/>
      <c r="AI5" s="6"/>
      <c r="AJ5" s="6"/>
      <c r="AK5" s="6"/>
      <c r="AL5" s="6"/>
      <c r="AM5" s="6"/>
      <c r="AN5" s="6"/>
      <c r="AO5" s="6"/>
      <c r="AP5" s="6"/>
      <c r="AQ5" s="6"/>
    </row>
    <row r="6" spans="1:43" s="2" customFormat="1" x14ac:dyDescent="0.2">
      <c r="A6" s="26" t="s">
        <v>19</v>
      </c>
      <c r="B6" s="9">
        <v>2004</v>
      </c>
      <c r="C6" s="45">
        <v>19</v>
      </c>
      <c r="D6" s="43">
        <v>2251942</v>
      </c>
      <c r="E6" s="107"/>
      <c r="F6" s="108"/>
      <c r="G6" s="45">
        <v>248</v>
      </c>
      <c r="H6" s="43">
        <v>30280013</v>
      </c>
      <c r="I6" s="45">
        <v>183</v>
      </c>
      <c r="J6" s="43">
        <v>27070624</v>
      </c>
      <c r="K6" s="45">
        <v>1</v>
      </c>
      <c r="L6" s="43">
        <v>160000</v>
      </c>
      <c r="M6" s="45">
        <v>7</v>
      </c>
      <c r="N6" s="43">
        <v>1036865</v>
      </c>
      <c r="O6" s="45">
        <v>0</v>
      </c>
      <c r="P6" s="43">
        <v>0</v>
      </c>
      <c r="Q6" s="45">
        <v>0</v>
      </c>
      <c r="R6" s="43">
        <v>0</v>
      </c>
      <c r="S6" s="10">
        <v>26</v>
      </c>
      <c r="T6" s="10">
        <v>2590355</v>
      </c>
      <c r="U6" s="21">
        <f t="shared" si="0"/>
        <v>484</v>
      </c>
      <c r="V6" s="22">
        <f t="shared" si="1"/>
        <v>63389799</v>
      </c>
      <c r="W6" s="111"/>
      <c r="X6" s="112"/>
      <c r="Y6" s="113"/>
      <c r="Z6" s="112"/>
      <c r="AA6" s="113"/>
      <c r="AC6" s="3"/>
      <c r="AD6" s="3"/>
      <c r="AE6" s="1"/>
      <c r="AF6" s="126"/>
      <c r="AG6" s="126"/>
      <c r="AH6" s="126"/>
      <c r="AI6" s="126"/>
      <c r="AJ6" s="126"/>
      <c r="AK6" s="126"/>
      <c r="AL6" s="126"/>
      <c r="AM6" s="126"/>
      <c r="AN6" s="126"/>
      <c r="AO6" s="126"/>
      <c r="AP6" s="126"/>
      <c r="AQ6" s="126"/>
    </row>
    <row r="7" spans="1:43" s="2" customFormat="1" x14ac:dyDescent="0.2">
      <c r="A7" s="26" t="s">
        <v>20</v>
      </c>
      <c r="B7" s="9">
        <v>2004</v>
      </c>
      <c r="C7" s="45">
        <v>14</v>
      </c>
      <c r="D7" s="43">
        <v>1420178</v>
      </c>
      <c r="E7" s="107"/>
      <c r="F7" s="108"/>
      <c r="G7" s="45">
        <v>283</v>
      </c>
      <c r="H7" s="43">
        <v>35435445</v>
      </c>
      <c r="I7" s="45">
        <v>197</v>
      </c>
      <c r="J7" s="43">
        <v>28433755</v>
      </c>
      <c r="K7" s="45">
        <v>3</v>
      </c>
      <c r="L7" s="43">
        <v>290368</v>
      </c>
      <c r="M7" s="45">
        <v>15</v>
      </c>
      <c r="N7" s="43">
        <v>2265832</v>
      </c>
      <c r="O7" s="45">
        <v>0</v>
      </c>
      <c r="P7" s="43">
        <v>0</v>
      </c>
      <c r="Q7" s="45">
        <v>1</v>
      </c>
      <c r="R7" s="43">
        <v>125000</v>
      </c>
      <c r="S7" s="10">
        <v>25</v>
      </c>
      <c r="T7" s="10">
        <v>2660497</v>
      </c>
      <c r="U7" s="21">
        <f t="shared" si="0"/>
        <v>538</v>
      </c>
      <c r="V7" s="22">
        <f t="shared" si="1"/>
        <v>70631075</v>
      </c>
      <c r="W7" s="111"/>
      <c r="X7" s="112"/>
      <c r="Y7" s="113"/>
      <c r="Z7" s="112"/>
      <c r="AA7" s="113"/>
      <c r="AC7" s="3"/>
      <c r="AD7" s="3"/>
      <c r="AF7" s="26"/>
      <c r="AG7" s="26"/>
      <c r="AH7" s="26"/>
      <c r="AI7" s="26"/>
      <c r="AJ7" s="26"/>
      <c r="AK7" s="26"/>
      <c r="AL7" s="26"/>
      <c r="AM7" s="26"/>
      <c r="AN7" s="26"/>
      <c r="AO7" s="26"/>
      <c r="AP7" s="26"/>
      <c r="AQ7" s="26"/>
    </row>
    <row r="8" spans="1:43" s="2" customFormat="1" x14ac:dyDescent="0.2">
      <c r="A8" s="26" t="s">
        <v>21</v>
      </c>
      <c r="B8" s="9">
        <v>2004</v>
      </c>
      <c r="C8" s="45">
        <v>19</v>
      </c>
      <c r="D8" s="43">
        <v>2187551</v>
      </c>
      <c r="E8" s="107"/>
      <c r="F8" s="108"/>
      <c r="G8" s="45">
        <v>246</v>
      </c>
      <c r="H8" s="43">
        <v>29979782</v>
      </c>
      <c r="I8" s="45">
        <v>185</v>
      </c>
      <c r="J8" s="43">
        <v>24162779</v>
      </c>
      <c r="K8" s="45">
        <v>2</v>
      </c>
      <c r="L8" s="43">
        <v>361000</v>
      </c>
      <c r="M8" s="45">
        <v>11</v>
      </c>
      <c r="N8" s="43">
        <v>1272936</v>
      </c>
      <c r="O8" s="45">
        <v>0</v>
      </c>
      <c r="P8" s="43">
        <v>0</v>
      </c>
      <c r="Q8" s="45">
        <v>3</v>
      </c>
      <c r="R8" s="43">
        <v>410331</v>
      </c>
      <c r="S8" s="10">
        <v>26</v>
      </c>
      <c r="T8" s="10">
        <v>2924192</v>
      </c>
      <c r="U8" s="21">
        <f t="shared" si="0"/>
        <v>492</v>
      </c>
      <c r="V8" s="22">
        <f t="shared" si="1"/>
        <v>61298571</v>
      </c>
      <c r="W8" s="111"/>
      <c r="X8" s="112"/>
      <c r="Y8" s="113"/>
      <c r="Z8" s="112"/>
      <c r="AA8" s="113"/>
      <c r="AC8" s="3"/>
      <c r="AD8" s="3"/>
      <c r="AF8" s="26"/>
      <c r="AG8" s="26"/>
      <c r="AH8" s="26"/>
      <c r="AI8" s="26"/>
      <c r="AJ8" s="26"/>
      <c r="AK8" s="26"/>
      <c r="AL8" s="26"/>
      <c r="AM8" s="26"/>
      <c r="AN8" s="26"/>
      <c r="AO8" s="26"/>
      <c r="AP8" s="26"/>
      <c r="AQ8" s="26"/>
    </row>
    <row r="9" spans="1:43" s="2" customFormat="1" x14ac:dyDescent="0.2">
      <c r="A9" s="26" t="s">
        <v>30</v>
      </c>
      <c r="B9" s="9">
        <v>2004</v>
      </c>
      <c r="C9" s="45">
        <v>13</v>
      </c>
      <c r="D9" s="43">
        <v>1388015</v>
      </c>
      <c r="E9" s="107"/>
      <c r="F9" s="108"/>
      <c r="G9" s="45">
        <v>318</v>
      </c>
      <c r="H9" s="43">
        <v>37452297</v>
      </c>
      <c r="I9" s="45">
        <v>190</v>
      </c>
      <c r="J9" s="43">
        <v>27142718</v>
      </c>
      <c r="K9" s="45">
        <v>1</v>
      </c>
      <c r="L9" s="43">
        <v>99312</v>
      </c>
      <c r="M9" s="45">
        <v>16</v>
      </c>
      <c r="N9" s="43">
        <v>2501000</v>
      </c>
      <c r="O9" s="45">
        <v>0</v>
      </c>
      <c r="P9" s="43">
        <v>0</v>
      </c>
      <c r="Q9" s="45">
        <v>0</v>
      </c>
      <c r="R9" s="43">
        <v>0</v>
      </c>
      <c r="S9" s="10">
        <v>18</v>
      </c>
      <c r="T9" s="10">
        <v>1635064</v>
      </c>
      <c r="U9" s="21">
        <f t="shared" si="0"/>
        <v>556</v>
      </c>
      <c r="V9" s="22">
        <f t="shared" si="1"/>
        <v>70218406</v>
      </c>
      <c r="W9" s="111"/>
      <c r="X9" s="112"/>
      <c r="Y9" s="113"/>
      <c r="Z9" s="112"/>
      <c r="AA9" s="113"/>
      <c r="AC9" s="3"/>
      <c r="AD9" s="3"/>
    </row>
    <row r="10" spans="1:43" s="2" customFormat="1" x14ac:dyDescent="0.2">
      <c r="A10" s="26" t="s">
        <v>23</v>
      </c>
      <c r="B10" s="9">
        <v>2004</v>
      </c>
      <c r="C10" s="45">
        <v>17</v>
      </c>
      <c r="D10" s="43">
        <v>2183361</v>
      </c>
      <c r="E10" s="107"/>
      <c r="F10" s="108"/>
      <c r="G10" s="45">
        <v>261</v>
      </c>
      <c r="H10" s="43">
        <v>31416335</v>
      </c>
      <c r="I10" s="45">
        <v>160</v>
      </c>
      <c r="J10" s="43">
        <v>23261111</v>
      </c>
      <c r="K10" s="45">
        <v>1</v>
      </c>
      <c r="L10" s="43">
        <v>100284</v>
      </c>
      <c r="M10" s="45">
        <v>4</v>
      </c>
      <c r="N10" s="43">
        <v>521256</v>
      </c>
      <c r="O10" s="45">
        <v>0</v>
      </c>
      <c r="P10" s="43">
        <v>0</v>
      </c>
      <c r="Q10" s="45">
        <v>0</v>
      </c>
      <c r="R10" s="43">
        <v>0</v>
      </c>
      <c r="S10" s="10">
        <v>15</v>
      </c>
      <c r="T10" s="10">
        <v>1519579</v>
      </c>
      <c r="U10" s="21">
        <f t="shared" si="0"/>
        <v>458</v>
      </c>
      <c r="V10" s="22">
        <f t="shared" si="1"/>
        <v>59001926</v>
      </c>
      <c r="W10" s="111"/>
      <c r="X10" s="112"/>
      <c r="Y10" s="113"/>
      <c r="Z10" s="112"/>
      <c r="AA10" s="113"/>
      <c r="AC10" s="3"/>
      <c r="AD10" s="3"/>
    </row>
    <row r="11" spans="1:43" s="2" customFormat="1" x14ac:dyDescent="0.2">
      <c r="A11" s="26" t="s">
        <v>24</v>
      </c>
      <c r="B11" s="9">
        <v>2004</v>
      </c>
      <c r="C11" s="45">
        <v>17</v>
      </c>
      <c r="D11" s="43">
        <v>1965918</v>
      </c>
      <c r="E11" s="107"/>
      <c r="F11" s="108"/>
      <c r="G11" s="45">
        <v>305</v>
      </c>
      <c r="H11" s="43">
        <v>35735900</v>
      </c>
      <c r="I11" s="45">
        <v>194</v>
      </c>
      <c r="J11" s="43">
        <v>29824204</v>
      </c>
      <c r="K11" s="45">
        <v>1</v>
      </c>
      <c r="L11" s="43">
        <v>129000</v>
      </c>
      <c r="M11" s="45">
        <v>10</v>
      </c>
      <c r="N11" s="43">
        <v>1639391</v>
      </c>
      <c r="O11" s="45">
        <v>0</v>
      </c>
      <c r="P11" s="43">
        <v>0</v>
      </c>
      <c r="Q11" s="45">
        <v>0</v>
      </c>
      <c r="R11" s="43">
        <v>0</v>
      </c>
      <c r="S11" s="10">
        <v>25</v>
      </c>
      <c r="T11" s="10">
        <v>2482484</v>
      </c>
      <c r="U11" s="21">
        <f t="shared" si="0"/>
        <v>552</v>
      </c>
      <c r="V11" s="22">
        <f t="shared" si="1"/>
        <v>71776897</v>
      </c>
      <c r="W11" s="111"/>
      <c r="X11" s="112"/>
      <c r="Y11" s="113"/>
      <c r="Z11" s="112"/>
      <c r="AA11" s="113"/>
      <c r="AC11" s="3"/>
      <c r="AD11" s="3"/>
    </row>
    <row r="12" spans="1:43" s="2" customFormat="1" x14ac:dyDescent="0.2">
      <c r="A12" s="26" t="s">
        <v>25</v>
      </c>
      <c r="B12" s="9">
        <v>2004</v>
      </c>
      <c r="C12" s="45">
        <v>15</v>
      </c>
      <c r="D12" s="43">
        <v>1673947</v>
      </c>
      <c r="E12" s="107"/>
      <c r="F12" s="108"/>
      <c r="G12" s="45">
        <v>211</v>
      </c>
      <c r="H12" s="43">
        <v>23913637</v>
      </c>
      <c r="I12" s="45">
        <v>178</v>
      </c>
      <c r="J12" s="43">
        <v>25857639</v>
      </c>
      <c r="K12" s="45">
        <v>2</v>
      </c>
      <c r="L12" s="43">
        <v>330000</v>
      </c>
      <c r="M12" s="45">
        <v>14</v>
      </c>
      <c r="N12" s="43">
        <v>2106810</v>
      </c>
      <c r="O12" s="45">
        <v>0</v>
      </c>
      <c r="P12" s="43">
        <v>0</v>
      </c>
      <c r="Q12" s="45">
        <v>1</v>
      </c>
      <c r="R12" s="43">
        <v>180000</v>
      </c>
      <c r="S12" s="10">
        <v>17</v>
      </c>
      <c r="T12" s="10">
        <v>1630055</v>
      </c>
      <c r="U12" s="21">
        <f t="shared" si="0"/>
        <v>438</v>
      </c>
      <c r="V12" s="22">
        <f t="shared" si="1"/>
        <v>55692088</v>
      </c>
      <c r="W12" s="111"/>
      <c r="X12" s="112"/>
      <c r="Y12" s="113"/>
      <c r="Z12" s="112"/>
      <c r="AA12" s="113"/>
      <c r="AC12" s="3"/>
      <c r="AD12" s="3"/>
    </row>
    <row r="13" spans="1:43" s="2" customFormat="1" x14ac:dyDescent="0.2">
      <c r="A13" s="26" t="s">
        <v>26</v>
      </c>
      <c r="B13" s="9">
        <v>2004</v>
      </c>
      <c r="C13" s="45">
        <v>13</v>
      </c>
      <c r="D13" s="43">
        <v>1299528</v>
      </c>
      <c r="E13" s="107"/>
      <c r="F13" s="108"/>
      <c r="G13" s="45">
        <v>204</v>
      </c>
      <c r="H13" s="43">
        <v>23736228</v>
      </c>
      <c r="I13" s="45">
        <v>175</v>
      </c>
      <c r="J13" s="43">
        <v>27938784</v>
      </c>
      <c r="K13" s="45">
        <v>1</v>
      </c>
      <c r="L13" s="43">
        <v>137000</v>
      </c>
      <c r="M13" s="45">
        <v>14</v>
      </c>
      <c r="N13" s="43">
        <v>2639333</v>
      </c>
      <c r="O13" s="45">
        <v>0</v>
      </c>
      <c r="P13" s="43">
        <v>0</v>
      </c>
      <c r="Q13" s="45">
        <v>2</v>
      </c>
      <c r="R13" s="43">
        <v>385000</v>
      </c>
      <c r="S13" s="10">
        <v>20</v>
      </c>
      <c r="T13" s="10">
        <v>1989437</v>
      </c>
      <c r="U13" s="21">
        <f t="shared" si="0"/>
        <v>429</v>
      </c>
      <c r="V13" s="22">
        <f t="shared" si="1"/>
        <v>58125310</v>
      </c>
      <c r="W13" s="111"/>
      <c r="X13" s="112"/>
      <c r="Y13" s="113"/>
      <c r="Z13" s="112"/>
      <c r="AA13" s="113"/>
      <c r="AC13" s="3"/>
      <c r="AD13" s="3"/>
    </row>
    <row r="14" spans="1:43" s="2" customFormat="1" x14ac:dyDescent="0.2">
      <c r="A14" s="26" t="s">
        <v>27</v>
      </c>
      <c r="B14" s="9">
        <v>2004</v>
      </c>
      <c r="C14" s="45">
        <v>6</v>
      </c>
      <c r="D14" s="43">
        <v>648302</v>
      </c>
      <c r="E14" s="107"/>
      <c r="F14" s="108"/>
      <c r="G14" s="45">
        <v>198</v>
      </c>
      <c r="H14" s="43">
        <v>24471600</v>
      </c>
      <c r="I14" s="45">
        <v>116</v>
      </c>
      <c r="J14" s="43">
        <v>21615005</v>
      </c>
      <c r="K14" s="45">
        <v>1</v>
      </c>
      <c r="L14" s="43">
        <v>165000</v>
      </c>
      <c r="M14" s="45">
        <v>13</v>
      </c>
      <c r="N14" s="43">
        <v>2349190</v>
      </c>
      <c r="O14" s="45">
        <v>0</v>
      </c>
      <c r="P14" s="43">
        <v>0</v>
      </c>
      <c r="Q14" s="45">
        <v>0</v>
      </c>
      <c r="R14" s="43">
        <v>0</v>
      </c>
      <c r="S14" s="10">
        <v>22</v>
      </c>
      <c r="T14" s="10">
        <v>2211497</v>
      </c>
      <c r="U14" s="21">
        <f t="shared" si="0"/>
        <v>356</v>
      </c>
      <c r="V14" s="22">
        <f t="shared" si="1"/>
        <v>51460594</v>
      </c>
      <c r="W14" s="111"/>
      <c r="X14" s="112"/>
      <c r="Y14" s="113"/>
      <c r="Z14" s="112"/>
      <c r="AA14" s="113"/>
      <c r="AC14" s="3"/>
      <c r="AD14" s="3"/>
    </row>
    <row r="15" spans="1:43" s="2" customFormat="1" x14ac:dyDescent="0.2">
      <c r="A15" s="26" t="s">
        <v>28</v>
      </c>
      <c r="B15" s="9">
        <v>2004</v>
      </c>
      <c r="C15" s="45">
        <v>5</v>
      </c>
      <c r="D15" s="43">
        <v>473275</v>
      </c>
      <c r="E15" s="107"/>
      <c r="F15" s="108"/>
      <c r="G15" s="45">
        <v>193</v>
      </c>
      <c r="H15" s="43">
        <v>25839009</v>
      </c>
      <c r="I15" s="45">
        <v>115</v>
      </c>
      <c r="J15" s="43">
        <v>18325907</v>
      </c>
      <c r="K15" s="45">
        <v>1</v>
      </c>
      <c r="L15" s="43">
        <v>305052</v>
      </c>
      <c r="M15" s="45">
        <v>3</v>
      </c>
      <c r="N15" s="43">
        <v>453972</v>
      </c>
      <c r="O15" s="45">
        <v>0</v>
      </c>
      <c r="P15" s="43">
        <v>0</v>
      </c>
      <c r="Q15" s="45">
        <v>0</v>
      </c>
      <c r="R15" s="43">
        <v>0</v>
      </c>
      <c r="S15" s="10">
        <v>11</v>
      </c>
      <c r="T15" s="10">
        <v>1332454</v>
      </c>
      <c r="U15" s="21">
        <f t="shared" si="0"/>
        <v>328</v>
      </c>
      <c r="V15" s="22">
        <f t="shared" si="1"/>
        <v>46729669</v>
      </c>
      <c r="W15" s="111"/>
      <c r="X15" s="112"/>
      <c r="Y15" s="113"/>
      <c r="Z15" s="112"/>
      <c r="AA15" s="113"/>
      <c r="AC15" s="3"/>
      <c r="AD15" s="3"/>
    </row>
    <row r="16" spans="1:43" s="2" customFormat="1" ht="13.5" thickBot="1" x14ac:dyDescent="0.25">
      <c r="A16" s="27" t="s">
        <v>29</v>
      </c>
      <c r="B16" s="15">
        <v>2004</v>
      </c>
      <c r="C16" s="46">
        <f>SUM(C4:C15)</f>
        <v>151</v>
      </c>
      <c r="D16" s="44">
        <f>SUM(D4:D15)</f>
        <v>16969714</v>
      </c>
      <c r="E16" s="109"/>
      <c r="F16" s="110"/>
      <c r="G16" s="46">
        <f t="shared" ref="G16:V16" si="2">SUM(G4:G15)</f>
        <v>2826</v>
      </c>
      <c r="H16" s="44">
        <f t="shared" si="2"/>
        <v>341558904</v>
      </c>
      <c r="I16" s="46">
        <f t="shared" si="2"/>
        <v>1868</v>
      </c>
      <c r="J16" s="44">
        <f t="shared" si="2"/>
        <v>279311162</v>
      </c>
      <c r="K16" s="46">
        <f t="shared" si="2"/>
        <v>14</v>
      </c>
      <c r="L16" s="44">
        <f t="shared" si="2"/>
        <v>2077016</v>
      </c>
      <c r="M16" s="46">
        <f t="shared" si="2"/>
        <v>114</v>
      </c>
      <c r="N16" s="44">
        <f t="shared" si="2"/>
        <v>17698701</v>
      </c>
      <c r="O16" s="46">
        <f t="shared" si="2"/>
        <v>0</v>
      </c>
      <c r="P16" s="44">
        <f t="shared" si="2"/>
        <v>0</v>
      </c>
      <c r="Q16" s="46">
        <f t="shared" si="2"/>
        <v>7</v>
      </c>
      <c r="R16" s="44">
        <f t="shared" si="2"/>
        <v>1100331</v>
      </c>
      <c r="S16" s="16">
        <f t="shared" si="2"/>
        <v>227</v>
      </c>
      <c r="T16" s="16">
        <f t="shared" si="2"/>
        <v>23917706</v>
      </c>
      <c r="U16" s="23">
        <f t="shared" si="2"/>
        <v>5207</v>
      </c>
      <c r="V16" s="24">
        <f t="shared" si="2"/>
        <v>682633534</v>
      </c>
      <c r="W16" s="114"/>
      <c r="X16" s="115"/>
      <c r="Y16" s="116"/>
      <c r="Z16" s="115"/>
      <c r="AA16" s="116"/>
    </row>
    <row r="17" spans="1:44" s="2" customFormat="1" ht="13.9" customHeight="1" x14ac:dyDescent="0.2">
      <c r="A17" s="26" t="s">
        <v>17</v>
      </c>
      <c r="B17" s="9">
        <v>2005</v>
      </c>
      <c r="C17" s="45">
        <v>7</v>
      </c>
      <c r="D17" s="43">
        <v>874746</v>
      </c>
      <c r="E17" s="107"/>
      <c r="F17" s="108"/>
      <c r="G17" s="45">
        <v>120</v>
      </c>
      <c r="H17" s="43">
        <v>14574471</v>
      </c>
      <c r="I17" s="45">
        <v>87</v>
      </c>
      <c r="J17" s="43">
        <v>15119991</v>
      </c>
      <c r="K17" s="45">
        <v>0</v>
      </c>
      <c r="L17" s="43">
        <v>0</v>
      </c>
      <c r="M17" s="45">
        <v>1</v>
      </c>
      <c r="N17" s="43">
        <v>185366</v>
      </c>
      <c r="O17" s="45">
        <v>0</v>
      </c>
      <c r="P17" s="43">
        <v>0</v>
      </c>
      <c r="Q17" s="45">
        <v>1</v>
      </c>
      <c r="R17" s="43">
        <v>200000</v>
      </c>
      <c r="S17" s="10">
        <v>13</v>
      </c>
      <c r="T17" s="10">
        <v>862882</v>
      </c>
      <c r="U17" s="21">
        <f t="shared" ref="U17:U28" si="3">SUM(C17+G17+I17+K17+M17+O17+Q17+S17)</f>
        <v>229</v>
      </c>
      <c r="V17" s="22">
        <f t="shared" ref="V17:V28" si="4">SUM(D17+H17+J17+L17+N17+P17+R17+T17)</f>
        <v>31817456</v>
      </c>
      <c r="W17" s="19">
        <f>U17-'Single-Family'!U4</f>
        <v>-17</v>
      </c>
      <c r="X17" s="13">
        <f>W17/'Single-Family'!U4</f>
        <v>-6.910569105691057E-2</v>
      </c>
      <c r="Y17" s="12">
        <f>V17-'Single-Family'!V4</f>
        <v>-2656571</v>
      </c>
      <c r="Z17" s="13">
        <f>Y17/'Single-Family'!V4</f>
        <v>-7.7060071920231427E-2</v>
      </c>
      <c r="AA17" s="12">
        <f>Y17</f>
        <v>-2656571</v>
      </c>
      <c r="AC17" s="3"/>
      <c r="AD17" s="3"/>
      <c r="AF17" s="6"/>
      <c r="AG17" s="6"/>
      <c r="AH17" s="6"/>
      <c r="AI17" s="6"/>
      <c r="AJ17" s="6"/>
      <c r="AK17" s="6"/>
      <c r="AL17" s="6"/>
      <c r="AM17" s="6"/>
      <c r="AN17" s="6"/>
      <c r="AO17" s="6"/>
      <c r="AP17" s="6"/>
      <c r="AQ17" s="6"/>
      <c r="AR17" s="26"/>
    </row>
    <row r="18" spans="1:44" s="2" customFormat="1" x14ac:dyDescent="0.2">
      <c r="A18" s="26" t="s">
        <v>18</v>
      </c>
      <c r="B18" s="9">
        <v>2005</v>
      </c>
      <c r="C18" s="45">
        <v>7</v>
      </c>
      <c r="D18" s="43">
        <v>679867</v>
      </c>
      <c r="E18" s="107"/>
      <c r="F18" s="108"/>
      <c r="G18" s="45">
        <v>212</v>
      </c>
      <c r="H18" s="43">
        <v>23650026</v>
      </c>
      <c r="I18" s="45">
        <v>109</v>
      </c>
      <c r="J18" s="43">
        <v>16787468</v>
      </c>
      <c r="K18" s="45">
        <v>1</v>
      </c>
      <c r="L18" s="43">
        <v>121000</v>
      </c>
      <c r="M18" s="45">
        <v>7</v>
      </c>
      <c r="N18" s="43">
        <v>1318620</v>
      </c>
      <c r="O18" s="45">
        <v>0</v>
      </c>
      <c r="P18" s="43">
        <v>0</v>
      </c>
      <c r="Q18" s="45">
        <v>0</v>
      </c>
      <c r="R18" s="43">
        <v>0</v>
      </c>
      <c r="S18" s="10">
        <v>20</v>
      </c>
      <c r="T18" s="10">
        <v>1963250</v>
      </c>
      <c r="U18" s="21">
        <f t="shared" si="3"/>
        <v>356</v>
      </c>
      <c r="V18" s="22">
        <f t="shared" si="4"/>
        <v>44520231</v>
      </c>
      <c r="W18" s="19">
        <f>U18-'Single-Family'!U5</f>
        <v>26</v>
      </c>
      <c r="X18" s="13">
        <f>W18/'Single-Family'!U5</f>
        <v>7.8787878787878782E-2</v>
      </c>
      <c r="Y18" s="12">
        <f>V18-'Single-Family'!V5</f>
        <v>4685059</v>
      </c>
      <c r="Z18" s="13">
        <f>Y18/'Single-Family'!V5</f>
        <v>0.11761111512208357</v>
      </c>
      <c r="AA18" s="12">
        <f t="shared" ref="AA18:AA28" si="5">AA17+Y18</f>
        <v>2028488</v>
      </c>
      <c r="AC18" s="3"/>
      <c r="AD18" s="3"/>
      <c r="AF18" s="6"/>
      <c r="AG18" s="6"/>
      <c r="AH18" s="6"/>
      <c r="AI18" s="6"/>
      <c r="AJ18" s="6"/>
      <c r="AK18" s="6"/>
      <c r="AL18" s="6"/>
      <c r="AM18" s="6"/>
      <c r="AN18" s="6"/>
      <c r="AO18" s="6"/>
      <c r="AP18" s="6"/>
      <c r="AQ18" s="6"/>
      <c r="AR18" s="26"/>
    </row>
    <row r="19" spans="1:44" s="2" customFormat="1" x14ac:dyDescent="0.2">
      <c r="A19" s="26" t="s">
        <v>19</v>
      </c>
      <c r="B19" s="9">
        <v>2005</v>
      </c>
      <c r="C19" s="45">
        <v>13</v>
      </c>
      <c r="D19" s="43">
        <v>1812691</v>
      </c>
      <c r="E19" s="107"/>
      <c r="F19" s="108"/>
      <c r="G19" s="45">
        <v>336</v>
      </c>
      <c r="H19" s="43">
        <v>39737206</v>
      </c>
      <c r="I19" s="45">
        <v>197</v>
      </c>
      <c r="J19" s="43">
        <v>30192529</v>
      </c>
      <c r="K19" s="45">
        <v>4</v>
      </c>
      <c r="L19" s="43">
        <v>548537</v>
      </c>
      <c r="M19" s="45">
        <v>10</v>
      </c>
      <c r="N19" s="43">
        <v>1413608</v>
      </c>
      <c r="O19" s="45">
        <v>0</v>
      </c>
      <c r="P19" s="43">
        <v>0</v>
      </c>
      <c r="Q19" s="45">
        <v>0</v>
      </c>
      <c r="R19" s="43">
        <v>0</v>
      </c>
      <c r="S19" s="10">
        <v>9</v>
      </c>
      <c r="T19" s="10">
        <v>962696</v>
      </c>
      <c r="U19" s="21">
        <f t="shared" si="3"/>
        <v>569</v>
      </c>
      <c r="V19" s="22">
        <f t="shared" si="4"/>
        <v>74667267</v>
      </c>
      <c r="W19" s="19">
        <f>U19-'Single-Family'!U6</f>
        <v>85</v>
      </c>
      <c r="X19" s="13">
        <f>W19/'Single-Family'!U6</f>
        <v>0.1756198347107438</v>
      </c>
      <c r="Y19" s="12">
        <f>V19-'Single-Family'!V6</f>
        <v>11277468</v>
      </c>
      <c r="Z19" s="13">
        <f>Y19/'Single-Family'!V6</f>
        <v>0.17790666917874279</v>
      </c>
      <c r="AA19" s="12">
        <f t="shared" si="5"/>
        <v>13305956</v>
      </c>
      <c r="AC19" s="3"/>
      <c r="AD19" s="3"/>
      <c r="AE19" s="1"/>
      <c r="AF19" s="126"/>
      <c r="AG19" s="126"/>
      <c r="AH19" s="126"/>
      <c r="AI19" s="126"/>
      <c r="AJ19" s="126"/>
      <c r="AK19" s="126"/>
      <c r="AL19" s="126"/>
      <c r="AM19" s="126"/>
      <c r="AN19" s="126"/>
      <c r="AO19" s="126"/>
      <c r="AP19" s="126"/>
      <c r="AQ19" s="126"/>
      <c r="AR19" s="26"/>
    </row>
    <row r="20" spans="1:44" s="2" customFormat="1" x14ac:dyDescent="0.2">
      <c r="A20" s="26" t="s">
        <v>20</v>
      </c>
      <c r="B20" s="9">
        <v>2005</v>
      </c>
      <c r="C20" s="45">
        <v>15</v>
      </c>
      <c r="D20" s="43">
        <v>1854110</v>
      </c>
      <c r="E20" s="107"/>
      <c r="F20" s="108"/>
      <c r="G20" s="45">
        <v>231</v>
      </c>
      <c r="H20" s="43">
        <v>29164595</v>
      </c>
      <c r="I20" s="45">
        <v>173</v>
      </c>
      <c r="J20" s="43">
        <v>27276857</v>
      </c>
      <c r="K20" s="45">
        <v>4</v>
      </c>
      <c r="L20" s="43">
        <v>409000</v>
      </c>
      <c r="M20" s="45">
        <v>17</v>
      </c>
      <c r="N20" s="43">
        <v>2529743</v>
      </c>
      <c r="O20" s="45">
        <v>0</v>
      </c>
      <c r="P20" s="43">
        <v>0</v>
      </c>
      <c r="Q20" s="45">
        <v>2</v>
      </c>
      <c r="R20" s="43">
        <v>450000</v>
      </c>
      <c r="S20" s="10">
        <v>43</v>
      </c>
      <c r="T20" s="10">
        <v>4914926</v>
      </c>
      <c r="U20" s="21">
        <f t="shared" si="3"/>
        <v>485</v>
      </c>
      <c r="V20" s="22">
        <f t="shared" si="4"/>
        <v>66599231</v>
      </c>
      <c r="W20" s="19">
        <f>U20-'Single-Family'!U7</f>
        <v>-53</v>
      </c>
      <c r="X20" s="13">
        <f>W20/'Single-Family'!U7</f>
        <v>-9.8513011152416355E-2</v>
      </c>
      <c r="Y20" s="12">
        <f>V20-'Single-Family'!V7</f>
        <v>-4031844</v>
      </c>
      <c r="Z20" s="13">
        <f>Y20/'Single-Family'!V7</f>
        <v>-5.7083146476250006E-2</v>
      </c>
      <c r="AA20" s="12">
        <f t="shared" si="5"/>
        <v>9274112</v>
      </c>
      <c r="AC20" s="3"/>
      <c r="AD20" s="3"/>
      <c r="AF20" s="26"/>
      <c r="AG20" s="26"/>
      <c r="AH20" s="26"/>
      <c r="AI20" s="26"/>
      <c r="AJ20" s="26"/>
      <c r="AK20" s="26"/>
      <c r="AL20" s="26"/>
      <c r="AM20" s="26"/>
      <c r="AN20" s="26"/>
      <c r="AO20" s="26"/>
      <c r="AP20" s="26"/>
      <c r="AQ20" s="26"/>
      <c r="AR20" s="26"/>
    </row>
    <row r="21" spans="1:44" s="2" customFormat="1" x14ac:dyDescent="0.2">
      <c r="A21" s="26" t="s">
        <v>21</v>
      </c>
      <c r="B21" s="9">
        <v>2005</v>
      </c>
      <c r="C21" s="45">
        <v>19</v>
      </c>
      <c r="D21" s="43">
        <v>2243653</v>
      </c>
      <c r="E21" s="107"/>
      <c r="F21" s="108"/>
      <c r="G21" s="45">
        <v>301</v>
      </c>
      <c r="H21" s="43">
        <v>33747981</v>
      </c>
      <c r="I21" s="45">
        <v>222</v>
      </c>
      <c r="J21" s="43">
        <v>31691794</v>
      </c>
      <c r="K21" s="45">
        <v>1</v>
      </c>
      <c r="L21" s="43">
        <v>254880</v>
      </c>
      <c r="M21" s="45">
        <v>10</v>
      </c>
      <c r="N21" s="43">
        <v>1309472</v>
      </c>
      <c r="O21" s="45">
        <v>0</v>
      </c>
      <c r="P21" s="43">
        <v>0</v>
      </c>
      <c r="Q21" s="45">
        <v>0</v>
      </c>
      <c r="R21" s="43">
        <v>0</v>
      </c>
      <c r="S21" s="10">
        <v>29</v>
      </c>
      <c r="T21" s="10">
        <v>3207607</v>
      </c>
      <c r="U21" s="21">
        <f t="shared" si="3"/>
        <v>582</v>
      </c>
      <c r="V21" s="22">
        <f t="shared" si="4"/>
        <v>72455387</v>
      </c>
      <c r="W21" s="19">
        <f>U21-'Single-Family'!U8</f>
        <v>90</v>
      </c>
      <c r="X21" s="13">
        <f>W21/'Single-Family'!U8</f>
        <v>0.18292682926829268</v>
      </c>
      <c r="Y21" s="12">
        <f>V21-'Single-Family'!V8</f>
        <v>11156816</v>
      </c>
      <c r="Z21" s="13">
        <f>Y21/'Single-Family'!V8</f>
        <v>0.18200776654320375</v>
      </c>
      <c r="AA21" s="12">
        <f t="shared" si="5"/>
        <v>20430928</v>
      </c>
      <c r="AC21" s="3"/>
      <c r="AD21" s="3"/>
      <c r="AF21" s="26"/>
      <c r="AG21" s="26"/>
      <c r="AH21" s="26"/>
      <c r="AI21" s="26"/>
      <c r="AJ21" s="26"/>
      <c r="AK21" s="26"/>
      <c r="AL21" s="26"/>
      <c r="AM21" s="26"/>
      <c r="AN21" s="26"/>
      <c r="AO21" s="26"/>
      <c r="AP21" s="26"/>
      <c r="AQ21" s="26"/>
      <c r="AR21" s="26"/>
    </row>
    <row r="22" spans="1:44" s="2" customFormat="1" x14ac:dyDescent="0.2">
      <c r="A22" s="26" t="s">
        <v>30</v>
      </c>
      <c r="B22" s="9">
        <v>2005</v>
      </c>
      <c r="C22" s="45">
        <v>9</v>
      </c>
      <c r="D22" s="43">
        <v>1237495</v>
      </c>
      <c r="E22" s="107"/>
      <c r="F22" s="108"/>
      <c r="G22" s="45">
        <v>274</v>
      </c>
      <c r="H22" s="43">
        <v>32560423</v>
      </c>
      <c r="I22" s="45">
        <v>189</v>
      </c>
      <c r="J22" s="43">
        <v>27044948</v>
      </c>
      <c r="K22" s="45">
        <v>0</v>
      </c>
      <c r="L22" s="43">
        <v>0</v>
      </c>
      <c r="M22" s="45">
        <v>14</v>
      </c>
      <c r="N22" s="43">
        <v>2379448</v>
      </c>
      <c r="O22" s="45">
        <v>0</v>
      </c>
      <c r="P22" s="43">
        <v>0</v>
      </c>
      <c r="Q22" s="45">
        <v>0</v>
      </c>
      <c r="R22" s="43">
        <v>0</v>
      </c>
      <c r="S22" s="10">
        <v>37</v>
      </c>
      <c r="T22" s="10">
        <v>3682649</v>
      </c>
      <c r="U22" s="21">
        <f t="shared" si="3"/>
        <v>523</v>
      </c>
      <c r="V22" s="22">
        <f t="shared" si="4"/>
        <v>66904963</v>
      </c>
      <c r="W22" s="19">
        <f>U22-'Single-Family'!U9</f>
        <v>-33</v>
      </c>
      <c r="X22" s="13">
        <f>W22/'Single-Family'!U9</f>
        <v>-5.935251798561151E-2</v>
      </c>
      <c r="Y22" s="12">
        <f>V22-'Single-Family'!V9</f>
        <v>-3313443</v>
      </c>
      <c r="Z22" s="13">
        <f>Y22/'Single-Family'!V9</f>
        <v>-4.7187670423620841E-2</v>
      </c>
      <c r="AA22" s="12">
        <f t="shared" si="5"/>
        <v>17117485</v>
      </c>
      <c r="AC22" s="3"/>
      <c r="AD22" s="3"/>
      <c r="AR22" s="26"/>
    </row>
    <row r="23" spans="1:44" s="2" customFormat="1" x14ac:dyDescent="0.2">
      <c r="A23" s="26" t="s">
        <v>23</v>
      </c>
      <c r="B23" s="9">
        <v>2005</v>
      </c>
      <c r="C23" s="45">
        <v>8</v>
      </c>
      <c r="D23" s="43">
        <v>848046</v>
      </c>
      <c r="E23" s="107"/>
      <c r="F23" s="108"/>
      <c r="G23" s="45">
        <v>284</v>
      </c>
      <c r="H23" s="43">
        <v>28749504</v>
      </c>
      <c r="I23" s="45">
        <v>217</v>
      </c>
      <c r="J23" s="43">
        <v>30390187</v>
      </c>
      <c r="K23" s="45">
        <v>0</v>
      </c>
      <c r="L23" s="43">
        <v>0</v>
      </c>
      <c r="M23" s="45">
        <v>9</v>
      </c>
      <c r="N23" s="43">
        <v>1825396</v>
      </c>
      <c r="O23" s="45">
        <v>0</v>
      </c>
      <c r="P23" s="43">
        <v>0</v>
      </c>
      <c r="Q23" s="45">
        <v>0</v>
      </c>
      <c r="R23" s="43">
        <v>0</v>
      </c>
      <c r="S23" s="10">
        <v>18</v>
      </c>
      <c r="T23" s="10">
        <v>2017860</v>
      </c>
      <c r="U23" s="21">
        <f t="shared" si="3"/>
        <v>536</v>
      </c>
      <c r="V23" s="22">
        <f t="shared" si="4"/>
        <v>63830993</v>
      </c>
      <c r="W23" s="19">
        <f>U23-'Single-Family'!U10</f>
        <v>78</v>
      </c>
      <c r="X23" s="13">
        <f>W23/'Single-Family'!U10</f>
        <v>0.1703056768558952</v>
      </c>
      <c r="Y23" s="12">
        <f>V23-'Single-Family'!V10</f>
        <v>4829067</v>
      </c>
      <c r="Z23" s="13">
        <f>Y23/'Single-Family'!V10</f>
        <v>8.184592143653073E-2</v>
      </c>
      <c r="AA23" s="12">
        <f t="shared" si="5"/>
        <v>21946552</v>
      </c>
      <c r="AC23" s="3"/>
      <c r="AD23" s="3"/>
      <c r="AR23" s="26"/>
    </row>
    <row r="24" spans="1:44" s="2" customFormat="1" x14ac:dyDescent="0.2">
      <c r="A24" s="26" t="s">
        <v>24</v>
      </c>
      <c r="B24" s="9">
        <v>2005</v>
      </c>
      <c r="C24" s="45">
        <v>14</v>
      </c>
      <c r="D24" s="43">
        <v>1750137</v>
      </c>
      <c r="E24" s="107"/>
      <c r="F24" s="108"/>
      <c r="G24" s="45">
        <v>261</v>
      </c>
      <c r="H24" s="43">
        <v>30610491</v>
      </c>
      <c r="I24" s="45">
        <v>202</v>
      </c>
      <c r="J24" s="43">
        <v>31540858</v>
      </c>
      <c r="K24" s="45">
        <v>0</v>
      </c>
      <c r="L24" s="43">
        <v>0</v>
      </c>
      <c r="M24" s="45">
        <v>9</v>
      </c>
      <c r="N24" s="43">
        <v>1196476</v>
      </c>
      <c r="O24" s="45">
        <v>0</v>
      </c>
      <c r="P24" s="43">
        <v>0</v>
      </c>
      <c r="Q24" s="45">
        <v>0</v>
      </c>
      <c r="R24" s="43">
        <v>0</v>
      </c>
      <c r="S24" s="10">
        <v>32</v>
      </c>
      <c r="T24" s="10">
        <v>3487702</v>
      </c>
      <c r="U24" s="21">
        <f t="shared" si="3"/>
        <v>518</v>
      </c>
      <c r="V24" s="22">
        <f t="shared" si="4"/>
        <v>68585664</v>
      </c>
      <c r="W24" s="19">
        <f>U24-'Single-Family'!U11</f>
        <v>-34</v>
      </c>
      <c r="X24" s="13">
        <f>W24/'Single-Family'!U11</f>
        <v>-6.1594202898550728E-2</v>
      </c>
      <c r="Y24" s="12">
        <f>V24-'Single-Family'!V11</f>
        <v>-3191233</v>
      </c>
      <c r="Z24" s="13">
        <f>Y24/'Single-Family'!V11</f>
        <v>-4.4460448046395762E-2</v>
      </c>
      <c r="AA24" s="12">
        <f t="shared" si="5"/>
        <v>18755319</v>
      </c>
      <c r="AC24" s="3"/>
      <c r="AD24" s="3"/>
      <c r="AR24" s="26"/>
    </row>
    <row r="25" spans="1:44" s="2" customFormat="1" x14ac:dyDescent="0.2">
      <c r="A25" s="26" t="s">
        <v>25</v>
      </c>
      <c r="B25" s="9">
        <v>2005</v>
      </c>
      <c r="C25" s="45">
        <v>17</v>
      </c>
      <c r="D25" s="43">
        <v>3070641</v>
      </c>
      <c r="E25" s="107"/>
      <c r="F25" s="108"/>
      <c r="G25" s="45">
        <v>276</v>
      </c>
      <c r="H25" s="43">
        <v>30736624</v>
      </c>
      <c r="I25" s="45">
        <v>174</v>
      </c>
      <c r="J25" s="43">
        <v>26327551</v>
      </c>
      <c r="K25" s="45">
        <v>0</v>
      </c>
      <c r="L25" s="43">
        <v>0</v>
      </c>
      <c r="M25" s="45">
        <v>6</v>
      </c>
      <c r="N25" s="43">
        <v>1121288</v>
      </c>
      <c r="O25" s="45">
        <v>0</v>
      </c>
      <c r="P25" s="43">
        <v>0</v>
      </c>
      <c r="Q25" s="45">
        <v>0</v>
      </c>
      <c r="R25" s="43">
        <v>0</v>
      </c>
      <c r="S25" s="10">
        <v>14</v>
      </c>
      <c r="T25" s="10">
        <v>1645709</v>
      </c>
      <c r="U25" s="21">
        <f t="shared" si="3"/>
        <v>487</v>
      </c>
      <c r="V25" s="22">
        <f t="shared" si="4"/>
        <v>62901813</v>
      </c>
      <c r="W25" s="19">
        <f>U25-'Single-Family'!U12</f>
        <v>49</v>
      </c>
      <c r="X25" s="13">
        <f>W25/'Single-Family'!U12</f>
        <v>0.11187214611872145</v>
      </c>
      <c r="Y25" s="12">
        <f>V25-'Single-Family'!V12</f>
        <v>7209725</v>
      </c>
      <c r="Z25" s="13">
        <f>Y25/'Single-Family'!V12</f>
        <v>0.12945689879682729</v>
      </c>
      <c r="AA25" s="12">
        <f t="shared" si="5"/>
        <v>25965044</v>
      </c>
      <c r="AC25" s="3"/>
      <c r="AD25" s="3"/>
      <c r="AR25" s="26"/>
    </row>
    <row r="26" spans="1:44" s="2" customFormat="1" x14ac:dyDescent="0.2">
      <c r="A26" s="26" t="s">
        <v>26</v>
      </c>
      <c r="B26" s="9">
        <v>2005</v>
      </c>
      <c r="C26" s="45">
        <v>9</v>
      </c>
      <c r="D26" s="43">
        <v>1155762</v>
      </c>
      <c r="E26" s="107"/>
      <c r="F26" s="108"/>
      <c r="G26" s="45">
        <v>297</v>
      </c>
      <c r="H26" s="43">
        <v>32333500</v>
      </c>
      <c r="I26" s="45">
        <v>161</v>
      </c>
      <c r="J26" s="43">
        <v>26923480</v>
      </c>
      <c r="K26" s="45">
        <v>1</v>
      </c>
      <c r="L26" s="43">
        <v>227616</v>
      </c>
      <c r="M26" s="45">
        <v>12</v>
      </c>
      <c r="N26" s="43">
        <v>2417384</v>
      </c>
      <c r="O26" s="45">
        <v>0</v>
      </c>
      <c r="P26" s="43">
        <v>0</v>
      </c>
      <c r="Q26" s="45">
        <v>0</v>
      </c>
      <c r="R26" s="43">
        <v>0</v>
      </c>
      <c r="S26" s="10">
        <v>19</v>
      </c>
      <c r="T26" s="10">
        <v>1899952</v>
      </c>
      <c r="U26" s="21">
        <f t="shared" si="3"/>
        <v>499</v>
      </c>
      <c r="V26" s="22">
        <f t="shared" si="4"/>
        <v>64957694</v>
      </c>
      <c r="W26" s="19">
        <f>U26-'Single-Family'!U13</f>
        <v>70</v>
      </c>
      <c r="X26" s="13">
        <f>W26/'Single-Family'!U13</f>
        <v>0.16317016317016317</v>
      </c>
      <c r="Y26" s="12">
        <f>V26-'Single-Family'!V13</f>
        <v>6832384</v>
      </c>
      <c r="Z26" s="13">
        <f>Y26/'Single-Family'!V13</f>
        <v>0.11754576448710553</v>
      </c>
      <c r="AA26" s="12">
        <f t="shared" si="5"/>
        <v>32797428</v>
      </c>
      <c r="AC26" s="3"/>
      <c r="AD26" s="3"/>
      <c r="AR26" s="26"/>
    </row>
    <row r="27" spans="1:44" s="2" customFormat="1" x14ac:dyDescent="0.2">
      <c r="A27" s="26" t="s">
        <v>27</v>
      </c>
      <c r="B27" s="9">
        <v>2005</v>
      </c>
      <c r="C27" s="45">
        <v>6</v>
      </c>
      <c r="D27" s="43">
        <v>663746</v>
      </c>
      <c r="E27" s="107"/>
      <c r="F27" s="108"/>
      <c r="G27" s="45">
        <v>229</v>
      </c>
      <c r="H27" s="43">
        <v>24736106</v>
      </c>
      <c r="I27" s="45">
        <v>99</v>
      </c>
      <c r="J27" s="43">
        <v>16670760</v>
      </c>
      <c r="K27" s="45">
        <v>5</v>
      </c>
      <c r="L27" s="43">
        <v>600856</v>
      </c>
      <c r="M27" s="45">
        <v>7</v>
      </c>
      <c r="N27" s="43">
        <v>1126215</v>
      </c>
      <c r="O27" s="45">
        <v>0</v>
      </c>
      <c r="P27" s="43">
        <v>0</v>
      </c>
      <c r="Q27" s="45">
        <v>0</v>
      </c>
      <c r="R27" s="43">
        <v>0</v>
      </c>
      <c r="S27" s="10">
        <v>35</v>
      </c>
      <c r="T27" s="10">
        <v>3361844</v>
      </c>
      <c r="U27" s="21">
        <f t="shared" si="3"/>
        <v>381</v>
      </c>
      <c r="V27" s="22">
        <f t="shared" si="4"/>
        <v>47159527</v>
      </c>
      <c r="W27" s="19">
        <f>U27-'Single-Family'!U14</f>
        <v>25</v>
      </c>
      <c r="X27" s="13">
        <f>W27/'Single-Family'!U14</f>
        <v>7.02247191011236E-2</v>
      </c>
      <c r="Y27" s="12">
        <f>V27-'Single-Family'!V14</f>
        <v>-4301067</v>
      </c>
      <c r="Z27" s="13">
        <f>Y27/'Single-Family'!V14</f>
        <v>-8.3579816431967338E-2</v>
      </c>
      <c r="AA27" s="12">
        <f t="shared" si="5"/>
        <v>28496361</v>
      </c>
      <c r="AC27" s="3"/>
      <c r="AD27" s="3"/>
      <c r="AR27" s="26"/>
    </row>
    <row r="28" spans="1:44" s="2" customFormat="1" x14ac:dyDescent="0.2">
      <c r="A28" s="26" t="s">
        <v>28</v>
      </c>
      <c r="B28" s="9">
        <v>2005</v>
      </c>
      <c r="C28" s="45">
        <v>4</v>
      </c>
      <c r="D28" s="43">
        <v>535967</v>
      </c>
      <c r="E28" s="107"/>
      <c r="F28" s="108"/>
      <c r="G28" s="45">
        <v>212</v>
      </c>
      <c r="H28" s="43">
        <v>23179677</v>
      </c>
      <c r="I28" s="45">
        <v>78</v>
      </c>
      <c r="J28" s="43">
        <v>14272692</v>
      </c>
      <c r="K28" s="45">
        <v>2</v>
      </c>
      <c r="L28" s="43">
        <v>312120</v>
      </c>
      <c r="M28" s="45">
        <v>2</v>
      </c>
      <c r="N28" s="43">
        <v>372520</v>
      </c>
      <c r="O28" s="45">
        <v>0</v>
      </c>
      <c r="P28" s="43">
        <v>0</v>
      </c>
      <c r="Q28" s="45">
        <v>12</v>
      </c>
      <c r="R28" s="43">
        <v>1636000</v>
      </c>
      <c r="S28" s="10">
        <v>12</v>
      </c>
      <c r="T28" s="10">
        <v>1346869</v>
      </c>
      <c r="U28" s="21">
        <f t="shared" si="3"/>
        <v>322</v>
      </c>
      <c r="V28" s="22">
        <f t="shared" si="4"/>
        <v>41655845</v>
      </c>
      <c r="W28" s="19">
        <f>U28-'Single-Family'!U15</f>
        <v>-6</v>
      </c>
      <c r="X28" s="13">
        <f>W28/'Single-Family'!U15</f>
        <v>-1.8292682926829267E-2</v>
      </c>
      <c r="Y28" s="12">
        <f>V28-'Single-Family'!V15</f>
        <v>-5073824</v>
      </c>
      <c r="Z28" s="13">
        <f>Y28/'Single-Family'!V15</f>
        <v>-0.10857821398221332</v>
      </c>
      <c r="AA28" s="12">
        <f t="shared" si="5"/>
        <v>23422537</v>
      </c>
      <c r="AC28" s="3"/>
      <c r="AD28" s="3"/>
      <c r="AR28" s="26"/>
    </row>
    <row r="29" spans="1:44" s="2" customFormat="1" ht="13.5" thickBot="1" x14ac:dyDescent="0.25">
      <c r="A29" s="27" t="s">
        <v>29</v>
      </c>
      <c r="B29" s="15">
        <v>2005</v>
      </c>
      <c r="C29" s="46">
        <f>SUM(C17:C28)</f>
        <v>128</v>
      </c>
      <c r="D29" s="44">
        <f>SUM(D17:D28)</f>
        <v>16726861</v>
      </c>
      <c r="E29" s="109"/>
      <c r="F29" s="110"/>
      <c r="G29" s="46">
        <f t="shared" ref="G29:W29" si="6">SUM(G17:G28)</f>
        <v>3033</v>
      </c>
      <c r="H29" s="44">
        <f t="shared" si="6"/>
        <v>343780604</v>
      </c>
      <c r="I29" s="46">
        <f t="shared" si="6"/>
        <v>1908</v>
      </c>
      <c r="J29" s="44">
        <f t="shared" si="6"/>
        <v>294239115</v>
      </c>
      <c r="K29" s="46">
        <f t="shared" si="6"/>
        <v>18</v>
      </c>
      <c r="L29" s="44">
        <f t="shared" si="6"/>
        <v>2474009</v>
      </c>
      <c r="M29" s="46">
        <f t="shared" si="6"/>
        <v>104</v>
      </c>
      <c r="N29" s="44">
        <f t="shared" si="6"/>
        <v>17195536</v>
      </c>
      <c r="O29" s="46">
        <f t="shared" si="6"/>
        <v>0</v>
      </c>
      <c r="P29" s="44">
        <f t="shared" si="6"/>
        <v>0</v>
      </c>
      <c r="Q29" s="46">
        <f t="shared" si="6"/>
        <v>15</v>
      </c>
      <c r="R29" s="44">
        <f t="shared" si="6"/>
        <v>2286000</v>
      </c>
      <c r="S29" s="16">
        <f t="shared" si="6"/>
        <v>281</v>
      </c>
      <c r="T29" s="16">
        <f t="shared" si="6"/>
        <v>29353946</v>
      </c>
      <c r="U29" s="23">
        <f t="shared" si="6"/>
        <v>5487</v>
      </c>
      <c r="V29" s="24">
        <f t="shared" si="6"/>
        <v>706056071</v>
      </c>
      <c r="W29" s="20">
        <f t="shared" si="6"/>
        <v>280</v>
      </c>
      <c r="X29" s="18">
        <f>W29/'Single-Family'!U16</f>
        <v>5.3773766084117533E-2</v>
      </c>
      <c r="Y29" s="17">
        <f>SUM(Y17:Y28)</f>
        <v>23422537</v>
      </c>
      <c r="Z29" s="18">
        <f>Y29/'Single-Family'!V16</f>
        <v>3.4312022239446557E-2</v>
      </c>
      <c r="AA29" s="17">
        <f>Y29</f>
        <v>23422537</v>
      </c>
      <c r="AC29" s="6"/>
      <c r="AD29" s="6"/>
      <c r="AE29" s="26"/>
      <c r="AF29" s="26"/>
      <c r="AG29" s="26"/>
      <c r="AH29" s="26"/>
      <c r="AI29" s="26"/>
      <c r="AJ29" s="26"/>
      <c r="AK29" s="26"/>
      <c r="AL29" s="26"/>
      <c r="AM29" s="26"/>
      <c r="AN29" s="26"/>
      <c r="AO29" s="26"/>
      <c r="AP29" s="26"/>
      <c r="AQ29" s="26"/>
      <c r="AR29" s="26"/>
    </row>
    <row r="30" spans="1:44" s="2" customFormat="1" x14ac:dyDescent="0.2">
      <c r="A30" s="26" t="s">
        <v>17</v>
      </c>
      <c r="B30" s="9">
        <v>2006</v>
      </c>
      <c r="C30" s="45">
        <v>5</v>
      </c>
      <c r="D30" s="43">
        <v>579840</v>
      </c>
      <c r="E30" s="107"/>
      <c r="F30" s="108"/>
      <c r="G30" s="45">
        <v>164</v>
      </c>
      <c r="H30" s="43">
        <v>18656785</v>
      </c>
      <c r="I30" s="45">
        <v>91</v>
      </c>
      <c r="J30" s="43">
        <v>15845942</v>
      </c>
      <c r="K30" s="45">
        <v>1</v>
      </c>
      <c r="L30" s="43">
        <v>91608</v>
      </c>
      <c r="M30" s="45">
        <v>7</v>
      </c>
      <c r="N30" s="43">
        <v>1247516</v>
      </c>
      <c r="O30" s="45">
        <v>0</v>
      </c>
      <c r="P30" s="43">
        <v>0</v>
      </c>
      <c r="Q30" s="45">
        <v>0</v>
      </c>
      <c r="R30" s="43">
        <v>0</v>
      </c>
      <c r="S30" s="10">
        <v>11</v>
      </c>
      <c r="T30" s="10">
        <v>1258095</v>
      </c>
      <c r="U30" s="21">
        <f t="shared" ref="U30:U41" si="7">SUM(C30+G30+I30+K30+M30+O30+Q30+S30)</f>
        <v>279</v>
      </c>
      <c r="V30" s="22">
        <f t="shared" ref="V30:V41" si="8">SUM(D30+H30+J30+L30+N30+P30+R30+T30)</f>
        <v>37679786</v>
      </c>
      <c r="W30" s="19">
        <f>U30-'Single-Family'!U17</f>
        <v>50</v>
      </c>
      <c r="X30" s="13">
        <f>W30/'Single-Family'!U17</f>
        <v>0.2183406113537118</v>
      </c>
      <c r="Y30" s="12">
        <f>V30-'Single-Family'!V17</f>
        <v>5862330</v>
      </c>
      <c r="Z30" s="13">
        <f>Y30/'Single-Family'!V17</f>
        <v>0.18424886012256919</v>
      </c>
      <c r="AA30" s="12">
        <f>Y30</f>
        <v>5862330</v>
      </c>
      <c r="AC30" s="3"/>
      <c r="AD30" s="3"/>
      <c r="AF30" s="6"/>
      <c r="AG30" s="6"/>
      <c r="AH30" s="6"/>
      <c r="AI30" s="6"/>
      <c r="AJ30" s="6"/>
      <c r="AK30" s="6"/>
      <c r="AL30" s="6"/>
      <c r="AM30" s="6"/>
      <c r="AN30" s="6"/>
      <c r="AO30" s="6"/>
      <c r="AP30" s="6"/>
      <c r="AQ30" s="6"/>
      <c r="AR30" s="26"/>
    </row>
    <row r="31" spans="1:44" s="2" customFormat="1" x14ac:dyDescent="0.2">
      <c r="A31" s="26" t="s">
        <v>18</v>
      </c>
      <c r="B31" s="9">
        <v>2006</v>
      </c>
      <c r="C31" s="45">
        <v>11</v>
      </c>
      <c r="D31" s="43">
        <v>1242500</v>
      </c>
      <c r="E31" s="107"/>
      <c r="F31" s="108"/>
      <c r="G31" s="45">
        <v>151</v>
      </c>
      <c r="H31" s="43">
        <v>18000871</v>
      </c>
      <c r="I31" s="45">
        <v>155</v>
      </c>
      <c r="J31" s="43">
        <v>23475642</v>
      </c>
      <c r="K31" s="45">
        <v>1</v>
      </c>
      <c r="L31" s="43">
        <v>103000</v>
      </c>
      <c r="M31" s="45">
        <v>5</v>
      </c>
      <c r="N31" s="43">
        <v>746664</v>
      </c>
      <c r="O31" s="45">
        <v>0</v>
      </c>
      <c r="P31" s="43">
        <v>0</v>
      </c>
      <c r="Q31" s="45">
        <v>10</v>
      </c>
      <c r="R31" s="43">
        <v>1290500</v>
      </c>
      <c r="S31" s="10">
        <v>20</v>
      </c>
      <c r="T31" s="10">
        <v>2233750</v>
      </c>
      <c r="U31" s="21">
        <f t="shared" si="7"/>
        <v>353</v>
      </c>
      <c r="V31" s="22">
        <f t="shared" si="8"/>
        <v>47092927</v>
      </c>
      <c r="W31" s="19">
        <f>U31-'Single-Family'!U18</f>
        <v>-3</v>
      </c>
      <c r="X31" s="13">
        <f>W31/'Single-Family'!U18</f>
        <v>-8.4269662921348312E-3</v>
      </c>
      <c r="Y31" s="12">
        <f>V31-'Single-Family'!V18</f>
        <v>2572696</v>
      </c>
      <c r="Z31" s="13">
        <f>Y31/'Single-Family'!V18</f>
        <v>5.7787121544809597E-2</v>
      </c>
      <c r="AA31" s="12">
        <f t="shared" ref="AA31:AA41" si="9">AA30+Y31</f>
        <v>8435026</v>
      </c>
      <c r="AC31" s="3"/>
      <c r="AD31" s="3"/>
      <c r="AF31" s="6"/>
      <c r="AG31" s="6"/>
      <c r="AH31" s="6"/>
      <c r="AI31" s="6"/>
      <c r="AJ31" s="6"/>
      <c r="AK31" s="6"/>
      <c r="AL31" s="6"/>
      <c r="AM31" s="6"/>
      <c r="AN31" s="6"/>
      <c r="AO31" s="6"/>
      <c r="AP31" s="6"/>
      <c r="AQ31" s="6"/>
    </row>
    <row r="32" spans="1:44" s="2" customFormat="1" x14ac:dyDescent="0.2">
      <c r="A32" s="26" t="s">
        <v>19</v>
      </c>
      <c r="B32" s="9">
        <v>2006</v>
      </c>
      <c r="C32" s="45">
        <v>6</v>
      </c>
      <c r="D32" s="43">
        <v>696149</v>
      </c>
      <c r="E32" s="107"/>
      <c r="F32" s="108"/>
      <c r="G32" s="45">
        <v>175</v>
      </c>
      <c r="H32" s="43">
        <v>19964803</v>
      </c>
      <c r="I32" s="45">
        <v>124</v>
      </c>
      <c r="J32" s="43">
        <v>20870458</v>
      </c>
      <c r="K32" s="45">
        <v>0</v>
      </c>
      <c r="L32" s="43">
        <v>0</v>
      </c>
      <c r="M32" s="45">
        <v>9</v>
      </c>
      <c r="N32" s="43">
        <v>2056391</v>
      </c>
      <c r="O32" s="45">
        <v>0</v>
      </c>
      <c r="P32" s="43">
        <v>0</v>
      </c>
      <c r="Q32" s="45">
        <v>0</v>
      </c>
      <c r="R32" s="43">
        <v>0</v>
      </c>
      <c r="S32" s="10">
        <v>30</v>
      </c>
      <c r="T32" s="10">
        <v>3412166</v>
      </c>
      <c r="U32" s="21">
        <f t="shared" si="7"/>
        <v>344</v>
      </c>
      <c r="V32" s="22">
        <f t="shared" si="8"/>
        <v>46999967</v>
      </c>
      <c r="W32" s="19">
        <f>U32-'Single-Family'!U19</f>
        <v>-225</v>
      </c>
      <c r="X32" s="13">
        <f>W32/'Single-Family'!U19</f>
        <v>-0.39543057996485059</v>
      </c>
      <c r="Y32" s="12">
        <f>V32-'Single-Family'!V19</f>
        <v>-27667300</v>
      </c>
      <c r="Z32" s="13">
        <f>Y32/'Single-Family'!V19</f>
        <v>-0.37054121721101696</v>
      </c>
      <c r="AA32" s="12">
        <f t="shared" si="9"/>
        <v>-19232274</v>
      </c>
      <c r="AC32" s="3"/>
      <c r="AD32" s="3"/>
      <c r="AE32" s="1"/>
      <c r="AF32" s="126"/>
      <c r="AG32" s="126"/>
      <c r="AH32" s="126"/>
      <c r="AI32" s="126"/>
      <c r="AJ32" s="126"/>
      <c r="AK32" s="126"/>
      <c r="AL32" s="126"/>
      <c r="AM32" s="126"/>
      <c r="AN32" s="126"/>
      <c r="AO32" s="126"/>
      <c r="AP32" s="126"/>
      <c r="AQ32" s="126"/>
    </row>
    <row r="33" spans="1:43" s="2" customFormat="1" x14ac:dyDescent="0.2">
      <c r="A33" s="26" t="s">
        <v>20</v>
      </c>
      <c r="B33" s="9">
        <v>2006</v>
      </c>
      <c r="C33" s="45">
        <v>8</v>
      </c>
      <c r="D33" s="43">
        <v>823731</v>
      </c>
      <c r="E33" s="107"/>
      <c r="F33" s="108"/>
      <c r="G33" s="45">
        <v>157</v>
      </c>
      <c r="H33" s="43">
        <v>18102072</v>
      </c>
      <c r="I33" s="45">
        <v>150</v>
      </c>
      <c r="J33" s="43">
        <v>23676117</v>
      </c>
      <c r="K33" s="45">
        <v>0</v>
      </c>
      <c r="L33" s="43">
        <v>0</v>
      </c>
      <c r="M33" s="45">
        <v>6</v>
      </c>
      <c r="N33" s="43">
        <v>924968</v>
      </c>
      <c r="O33" s="45">
        <v>0</v>
      </c>
      <c r="P33" s="43">
        <v>0</v>
      </c>
      <c r="Q33" s="45">
        <v>0</v>
      </c>
      <c r="R33" s="43">
        <v>0</v>
      </c>
      <c r="S33" s="10">
        <v>26</v>
      </c>
      <c r="T33" s="10">
        <v>3079339</v>
      </c>
      <c r="U33" s="21">
        <f t="shared" si="7"/>
        <v>347</v>
      </c>
      <c r="V33" s="22">
        <f t="shared" si="8"/>
        <v>46606227</v>
      </c>
      <c r="W33" s="19">
        <f>U33-'Single-Family'!U20</f>
        <v>-138</v>
      </c>
      <c r="X33" s="13">
        <f>W33/'Single-Family'!U20</f>
        <v>-0.28453608247422679</v>
      </c>
      <c r="Y33" s="12">
        <f>V33-'Single-Family'!V20</f>
        <v>-19993004</v>
      </c>
      <c r="Z33" s="13">
        <f>Y33/'Single-Family'!V20</f>
        <v>-0.30019872151376642</v>
      </c>
      <c r="AA33" s="12">
        <f t="shared" si="9"/>
        <v>-39225278</v>
      </c>
      <c r="AC33" s="3"/>
      <c r="AD33" s="3"/>
      <c r="AF33" s="26"/>
      <c r="AG33" s="26"/>
      <c r="AH33" s="26"/>
      <c r="AI33" s="26"/>
      <c r="AJ33" s="26"/>
      <c r="AK33" s="26"/>
      <c r="AL33" s="26"/>
      <c r="AM33" s="26"/>
      <c r="AN33" s="26"/>
      <c r="AO33" s="26"/>
      <c r="AP33" s="26"/>
      <c r="AQ33" s="26"/>
    </row>
    <row r="34" spans="1:43" s="2" customFormat="1" x14ac:dyDescent="0.2">
      <c r="A34" s="26" t="s">
        <v>21</v>
      </c>
      <c r="B34" s="9">
        <v>2006</v>
      </c>
      <c r="C34" s="45">
        <v>17</v>
      </c>
      <c r="D34" s="43">
        <v>2029955</v>
      </c>
      <c r="E34" s="107"/>
      <c r="F34" s="108"/>
      <c r="G34" s="45">
        <v>180</v>
      </c>
      <c r="H34" s="43">
        <v>21781376</v>
      </c>
      <c r="I34" s="45">
        <v>156</v>
      </c>
      <c r="J34" s="43">
        <v>25412842</v>
      </c>
      <c r="K34" s="45">
        <v>2</v>
      </c>
      <c r="L34" s="43">
        <v>258000</v>
      </c>
      <c r="M34" s="45">
        <v>7</v>
      </c>
      <c r="N34" s="43">
        <v>1061609</v>
      </c>
      <c r="O34" s="45">
        <v>0</v>
      </c>
      <c r="P34" s="43">
        <v>0</v>
      </c>
      <c r="Q34" s="45">
        <v>0</v>
      </c>
      <c r="R34" s="43">
        <v>0</v>
      </c>
      <c r="S34" s="10">
        <v>24</v>
      </c>
      <c r="T34" s="10">
        <v>2978576</v>
      </c>
      <c r="U34" s="21">
        <f t="shared" si="7"/>
        <v>386</v>
      </c>
      <c r="V34" s="22">
        <f t="shared" si="8"/>
        <v>53522358</v>
      </c>
      <c r="W34" s="19">
        <f>U34-'Single-Family'!U21</f>
        <v>-196</v>
      </c>
      <c r="X34" s="13">
        <f>W34/'Single-Family'!U21</f>
        <v>-0.33676975945017185</v>
      </c>
      <c r="Y34" s="12">
        <f>V34-'Single-Family'!V21</f>
        <v>-18933029</v>
      </c>
      <c r="Z34" s="13">
        <f>Y34/'Single-Family'!V21</f>
        <v>-0.26130602269780162</v>
      </c>
      <c r="AA34" s="12">
        <f t="shared" si="9"/>
        <v>-58158307</v>
      </c>
      <c r="AC34" s="3"/>
      <c r="AD34" s="3"/>
      <c r="AF34" s="26"/>
      <c r="AG34" s="26"/>
      <c r="AH34" s="26"/>
      <c r="AI34" s="26"/>
      <c r="AJ34" s="26"/>
      <c r="AK34" s="26"/>
      <c r="AL34" s="26"/>
      <c r="AM34" s="26"/>
      <c r="AN34" s="26"/>
      <c r="AO34" s="26"/>
      <c r="AP34" s="26"/>
      <c r="AQ34" s="26"/>
    </row>
    <row r="35" spans="1:43" s="2" customFormat="1" x14ac:dyDescent="0.2">
      <c r="A35" s="26" t="s">
        <v>30</v>
      </c>
      <c r="B35" s="9">
        <v>2006</v>
      </c>
      <c r="C35" s="45">
        <v>8</v>
      </c>
      <c r="D35" s="43">
        <v>1007284</v>
      </c>
      <c r="E35" s="107"/>
      <c r="F35" s="108"/>
      <c r="G35" s="45">
        <v>201</v>
      </c>
      <c r="H35" s="43">
        <v>22067943</v>
      </c>
      <c r="I35" s="45">
        <v>129</v>
      </c>
      <c r="J35" s="43">
        <v>21707251</v>
      </c>
      <c r="K35" s="45">
        <v>3</v>
      </c>
      <c r="L35" s="43">
        <v>411000</v>
      </c>
      <c r="M35" s="45">
        <v>9</v>
      </c>
      <c r="N35" s="43">
        <v>1145203</v>
      </c>
      <c r="O35" s="45">
        <v>0</v>
      </c>
      <c r="P35" s="43">
        <v>0</v>
      </c>
      <c r="Q35" s="45">
        <v>10</v>
      </c>
      <c r="R35" s="43">
        <v>1506000</v>
      </c>
      <c r="S35" s="10">
        <v>18</v>
      </c>
      <c r="T35" s="10">
        <v>2209637</v>
      </c>
      <c r="U35" s="21">
        <f t="shared" si="7"/>
        <v>378</v>
      </c>
      <c r="V35" s="22">
        <f t="shared" si="8"/>
        <v>50054318</v>
      </c>
      <c r="W35" s="19">
        <f>U35-'Single-Family'!U22</f>
        <v>-145</v>
      </c>
      <c r="X35" s="13">
        <f>W35/'Single-Family'!U22</f>
        <v>-0.27724665391969405</v>
      </c>
      <c r="Y35" s="12">
        <f>V35-'Single-Family'!V22</f>
        <v>-16850645</v>
      </c>
      <c r="Z35" s="13">
        <f>Y35/'Single-Family'!V22</f>
        <v>-0.25185941736489714</v>
      </c>
      <c r="AA35" s="12">
        <f t="shared" si="9"/>
        <v>-75008952</v>
      </c>
      <c r="AC35" s="3"/>
      <c r="AD35" s="3"/>
    </row>
    <row r="36" spans="1:43" s="2" customFormat="1" x14ac:dyDescent="0.2">
      <c r="A36" s="26" t="s">
        <v>23</v>
      </c>
      <c r="B36" s="9">
        <v>2006</v>
      </c>
      <c r="C36" s="45">
        <v>6</v>
      </c>
      <c r="D36" s="43">
        <v>742452</v>
      </c>
      <c r="E36" s="107"/>
      <c r="F36" s="108"/>
      <c r="G36" s="45">
        <v>160</v>
      </c>
      <c r="H36" s="43">
        <v>19303127</v>
      </c>
      <c r="I36" s="45">
        <v>134</v>
      </c>
      <c r="J36" s="43">
        <v>21913131</v>
      </c>
      <c r="K36" s="45">
        <v>2</v>
      </c>
      <c r="L36" s="43">
        <v>185000</v>
      </c>
      <c r="M36" s="45">
        <v>6</v>
      </c>
      <c r="N36" s="43">
        <v>1333112</v>
      </c>
      <c r="O36" s="45">
        <v>0</v>
      </c>
      <c r="P36" s="43">
        <v>0</v>
      </c>
      <c r="Q36" s="45">
        <v>0</v>
      </c>
      <c r="R36" s="43">
        <v>0</v>
      </c>
      <c r="S36" s="10">
        <v>21</v>
      </c>
      <c r="T36" s="10">
        <v>2319923</v>
      </c>
      <c r="U36" s="21">
        <f t="shared" si="7"/>
        <v>329</v>
      </c>
      <c r="V36" s="22">
        <f t="shared" si="8"/>
        <v>45796745</v>
      </c>
      <c r="W36" s="19">
        <f>U36-'Single-Family'!U23</f>
        <v>-207</v>
      </c>
      <c r="X36" s="13">
        <f>W36/'Single-Family'!U23</f>
        <v>-0.38619402985074625</v>
      </c>
      <c r="Y36" s="12">
        <f>V36-'Single-Family'!V23</f>
        <v>-18034248</v>
      </c>
      <c r="Z36" s="13">
        <f>Y36/'Single-Family'!V23</f>
        <v>-0.28253121489117361</v>
      </c>
      <c r="AA36" s="12">
        <f t="shared" si="9"/>
        <v>-93043200</v>
      </c>
      <c r="AC36" s="3"/>
      <c r="AD36" s="3"/>
    </row>
    <row r="37" spans="1:43" s="2" customFormat="1" x14ac:dyDescent="0.2">
      <c r="A37" s="26" t="s">
        <v>24</v>
      </c>
      <c r="B37" s="9">
        <v>2006</v>
      </c>
      <c r="C37" s="45">
        <v>6</v>
      </c>
      <c r="D37" s="43">
        <v>813645</v>
      </c>
      <c r="E37" s="107"/>
      <c r="F37" s="108"/>
      <c r="G37" s="45">
        <v>185</v>
      </c>
      <c r="H37" s="43">
        <v>20278627</v>
      </c>
      <c r="I37" s="45">
        <v>143</v>
      </c>
      <c r="J37" s="43">
        <v>23153175</v>
      </c>
      <c r="K37" s="45">
        <v>0</v>
      </c>
      <c r="L37" s="43">
        <v>0</v>
      </c>
      <c r="M37" s="45">
        <v>9</v>
      </c>
      <c r="N37" s="43">
        <v>1336993</v>
      </c>
      <c r="O37" s="45">
        <v>0</v>
      </c>
      <c r="P37" s="43">
        <v>0</v>
      </c>
      <c r="Q37" s="45">
        <v>0</v>
      </c>
      <c r="R37" s="43">
        <v>0</v>
      </c>
      <c r="S37" s="10">
        <v>14</v>
      </c>
      <c r="T37" s="10">
        <v>1735071</v>
      </c>
      <c r="U37" s="21">
        <f t="shared" si="7"/>
        <v>357</v>
      </c>
      <c r="V37" s="22">
        <f t="shared" si="8"/>
        <v>47317511</v>
      </c>
      <c r="W37" s="19">
        <f>U37-'Single-Family'!U24</f>
        <v>-161</v>
      </c>
      <c r="X37" s="13">
        <f>W37/'Single-Family'!U24</f>
        <v>-0.3108108108108108</v>
      </c>
      <c r="Y37" s="12">
        <f>V37-'Single-Family'!V24</f>
        <v>-21268153</v>
      </c>
      <c r="Z37" s="13">
        <f>Y37/'Single-Family'!V24</f>
        <v>-0.31009618861457694</v>
      </c>
      <c r="AA37" s="12">
        <f t="shared" si="9"/>
        <v>-114311353</v>
      </c>
      <c r="AC37" s="3"/>
      <c r="AD37" s="3"/>
    </row>
    <row r="38" spans="1:43" s="2" customFormat="1" x14ac:dyDescent="0.2">
      <c r="A38" s="26" t="s">
        <v>25</v>
      </c>
      <c r="B38" s="9">
        <v>2006</v>
      </c>
      <c r="C38" s="45">
        <v>9</v>
      </c>
      <c r="D38" s="43">
        <v>1064860</v>
      </c>
      <c r="E38" s="107"/>
      <c r="F38" s="108"/>
      <c r="G38" s="45">
        <v>186</v>
      </c>
      <c r="H38" s="43">
        <v>18800350</v>
      </c>
      <c r="I38" s="45">
        <v>87</v>
      </c>
      <c r="J38" s="43">
        <v>15767220</v>
      </c>
      <c r="K38" s="45">
        <v>0</v>
      </c>
      <c r="L38" s="43">
        <v>0</v>
      </c>
      <c r="M38" s="45">
        <v>6</v>
      </c>
      <c r="N38" s="43">
        <v>712130</v>
      </c>
      <c r="O38" s="45">
        <v>0</v>
      </c>
      <c r="P38" s="43">
        <v>0</v>
      </c>
      <c r="Q38" s="45">
        <v>0</v>
      </c>
      <c r="R38" s="43">
        <v>0</v>
      </c>
      <c r="S38" s="10">
        <v>9</v>
      </c>
      <c r="T38" s="10">
        <v>973636</v>
      </c>
      <c r="U38" s="21">
        <f t="shared" si="7"/>
        <v>297</v>
      </c>
      <c r="V38" s="22">
        <f t="shared" si="8"/>
        <v>37318196</v>
      </c>
      <c r="W38" s="19">
        <f>U38-'Single-Family'!U25</f>
        <v>-190</v>
      </c>
      <c r="X38" s="13">
        <f>W38/'Single-Family'!U25</f>
        <v>-0.39014373716632444</v>
      </c>
      <c r="Y38" s="12">
        <f>V38-'Single-Family'!V25</f>
        <v>-25583617</v>
      </c>
      <c r="Z38" s="13">
        <f>Y38/'Single-Family'!V25</f>
        <v>-0.40672304628167077</v>
      </c>
      <c r="AA38" s="12">
        <f t="shared" si="9"/>
        <v>-139894970</v>
      </c>
      <c r="AC38" s="3"/>
      <c r="AD38" s="3"/>
    </row>
    <row r="39" spans="1:43" s="2" customFormat="1" x14ac:dyDescent="0.2">
      <c r="A39" s="26" t="s">
        <v>26</v>
      </c>
      <c r="B39" s="9">
        <v>2006</v>
      </c>
      <c r="C39" s="45">
        <v>8</v>
      </c>
      <c r="D39" s="43">
        <v>878966</v>
      </c>
      <c r="E39" s="107"/>
      <c r="F39" s="108"/>
      <c r="G39" s="45">
        <v>169</v>
      </c>
      <c r="H39" s="43">
        <v>18603589</v>
      </c>
      <c r="I39" s="45">
        <v>100</v>
      </c>
      <c r="J39" s="43">
        <v>16559943</v>
      </c>
      <c r="K39" s="45">
        <v>1</v>
      </c>
      <c r="L39" s="43">
        <v>84000</v>
      </c>
      <c r="M39" s="45">
        <v>7</v>
      </c>
      <c r="N39" s="43">
        <v>1194339</v>
      </c>
      <c r="O39" s="45">
        <v>0</v>
      </c>
      <c r="P39" s="43">
        <v>0</v>
      </c>
      <c r="Q39" s="45">
        <v>0</v>
      </c>
      <c r="R39" s="43">
        <v>0</v>
      </c>
      <c r="S39" s="10">
        <v>19</v>
      </c>
      <c r="T39" s="10">
        <v>2443656</v>
      </c>
      <c r="U39" s="21">
        <f t="shared" si="7"/>
        <v>304</v>
      </c>
      <c r="V39" s="22">
        <f t="shared" si="8"/>
        <v>39764493</v>
      </c>
      <c r="W39" s="19">
        <f>U39-'Single-Family'!U26</f>
        <v>-195</v>
      </c>
      <c r="X39" s="13">
        <f>W39/'Single-Family'!U26</f>
        <v>-0.39078156312625251</v>
      </c>
      <c r="Y39" s="12">
        <f>V39-'Single-Family'!V26</f>
        <v>-25193201</v>
      </c>
      <c r="Z39" s="13">
        <f>Y39/'Single-Family'!V26</f>
        <v>-0.38784013792115218</v>
      </c>
      <c r="AA39" s="12">
        <f t="shared" si="9"/>
        <v>-165088171</v>
      </c>
      <c r="AC39" s="3"/>
      <c r="AD39" s="3"/>
    </row>
    <row r="40" spans="1:43" s="2" customFormat="1" x14ac:dyDescent="0.2">
      <c r="A40" s="26" t="s">
        <v>27</v>
      </c>
      <c r="B40" s="9">
        <v>2006</v>
      </c>
      <c r="C40" s="45">
        <v>8</v>
      </c>
      <c r="D40" s="43">
        <v>934132</v>
      </c>
      <c r="E40" s="107"/>
      <c r="F40" s="108"/>
      <c r="G40" s="45">
        <v>127</v>
      </c>
      <c r="H40" s="43">
        <v>14859855</v>
      </c>
      <c r="I40" s="45">
        <v>114</v>
      </c>
      <c r="J40" s="43">
        <v>19875812</v>
      </c>
      <c r="K40" s="45">
        <v>0</v>
      </c>
      <c r="L40" s="43">
        <v>0</v>
      </c>
      <c r="M40" s="45">
        <v>3</v>
      </c>
      <c r="N40" s="43">
        <v>511470</v>
      </c>
      <c r="O40" s="45">
        <v>0</v>
      </c>
      <c r="P40" s="43">
        <v>0</v>
      </c>
      <c r="Q40" s="45">
        <v>0</v>
      </c>
      <c r="R40" s="43">
        <v>0</v>
      </c>
      <c r="S40" s="10">
        <v>25</v>
      </c>
      <c r="T40" s="10">
        <v>3026680</v>
      </c>
      <c r="U40" s="21">
        <f t="shared" si="7"/>
        <v>277</v>
      </c>
      <c r="V40" s="22">
        <f t="shared" si="8"/>
        <v>39207949</v>
      </c>
      <c r="W40" s="19">
        <f>U40-'Single-Family'!U27</f>
        <v>-104</v>
      </c>
      <c r="X40" s="13">
        <f>W40/'Single-Family'!U27</f>
        <v>-0.27296587926509186</v>
      </c>
      <c r="Y40" s="12">
        <f>V40-'Single-Family'!V27</f>
        <v>-7951578</v>
      </c>
      <c r="Z40" s="13">
        <f>Y40/'Single-Family'!V27</f>
        <v>-0.1686102152805731</v>
      </c>
      <c r="AA40" s="12">
        <f t="shared" si="9"/>
        <v>-173039749</v>
      </c>
      <c r="AC40" s="3"/>
      <c r="AD40" s="3"/>
    </row>
    <row r="41" spans="1:43" s="2" customFormat="1" x14ac:dyDescent="0.2">
      <c r="A41" s="26" t="s">
        <v>28</v>
      </c>
      <c r="B41" s="9">
        <v>2006</v>
      </c>
      <c r="C41" s="45">
        <v>3</v>
      </c>
      <c r="D41" s="43">
        <v>521141</v>
      </c>
      <c r="E41" s="107"/>
      <c r="F41" s="108"/>
      <c r="G41" s="45">
        <v>127</v>
      </c>
      <c r="H41" s="43">
        <v>14914844</v>
      </c>
      <c r="I41" s="45">
        <v>55</v>
      </c>
      <c r="J41" s="43">
        <v>10283650</v>
      </c>
      <c r="K41" s="45">
        <v>3</v>
      </c>
      <c r="L41" s="43">
        <v>393417</v>
      </c>
      <c r="M41" s="45">
        <v>0</v>
      </c>
      <c r="N41" s="43">
        <v>0</v>
      </c>
      <c r="O41" s="45">
        <v>0</v>
      </c>
      <c r="P41" s="43">
        <v>0</v>
      </c>
      <c r="Q41" s="45">
        <v>0</v>
      </c>
      <c r="R41" s="43">
        <v>0</v>
      </c>
      <c r="S41" s="10">
        <v>14</v>
      </c>
      <c r="T41" s="10">
        <v>1843662</v>
      </c>
      <c r="U41" s="21">
        <f t="shared" si="7"/>
        <v>202</v>
      </c>
      <c r="V41" s="22">
        <f t="shared" si="8"/>
        <v>27956714</v>
      </c>
      <c r="W41" s="19">
        <f>U41-'Single-Family'!U28</f>
        <v>-120</v>
      </c>
      <c r="X41" s="13">
        <f>W41/'Single-Family'!U28</f>
        <v>-0.37267080745341613</v>
      </c>
      <c r="Y41" s="12">
        <f>V41-'Single-Family'!V28</f>
        <v>-13699131</v>
      </c>
      <c r="Z41" s="13">
        <f>Y41/'Single-Family'!V28</f>
        <v>-0.32886455670266684</v>
      </c>
      <c r="AA41" s="12">
        <f t="shared" si="9"/>
        <v>-186738880</v>
      </c>
      <c r="AC41" s="3"/>
      <c r="AD41" s="3"/>
    </row>
    <row r="42" spans="1:43" s="2" customFormat="1" ht="13.5" thickBot="1" x14ac:dyDescent="0.25">
      <c r="A42" s="27" t="s">
        <v>29</v>
      </c>
      <c r="B42" s="15">
        <v>2006</v>
      </c>
      <c r="C42" s="46">
        <f>SUM(C30:C41)</f>
        <v>95</v>
      </c>
      <c r="D42" s="44">
        <f>SUM(D30:D41)</f>
        <v>11334655</v>
      </c>
      <c r="E42" s="109"/>
      <c r="F42" s="110"/>
      <c r="G42" s="46">
        <f t="shared" ref="G42:W42" si="10">SUM(G30:G41)</f>
        <v>1982</v>
      </c>
      <c r="H42" s="44">
        <f t="shared" si="10"/>
        <v>225334242</v>
      </c>
      <c r="I42" s="46">
        <f t="shared" si="10"/>
        <v>1438</v>
      </c>
      <c r="J42" s="44">
        <f t="shared" si="10"/>
        <v>238541183</v>
      </c>
      <c r="K42" s="46">
        <f t="shared" si="10"/>
        <v>13</v>
      </c>
      <c r="L42" s="44">
        <f t="shared" si="10"/>
        <v>1526025</v>
      </c>
      <c r="M42" s="46">
        <f t="shared" si="10"/>
        <v>74</v>
      </c>
      <c r="N42" s="44">
        <f t="shared" si="10"/>
        <v>12270395</v>
      </c>
      <c r="O42" s="46">
        <f t="shared" si="10"/>
        <v>0</v>
      </c>
      <c r="P42" s="44">
        <f t="shared" si="10"/>
        <v>0</v>
      </c>
      <c r="Q42" s="46">
        <f t="shared" si="10"/>
        <v>20</v>
      </c>
      <c r="R42" s="44">
        <f t="shared" si="10"/>
        <v>2796500</v>
      </c>
      <c r="S42" s="16">
        <f t="shared" si="10"/>
        <v>231</v>
      </c>
      <c r="T42" s="16">
        <f t="shared" si="10"/>
        <v>27514191</v>
      </c>
      <c r="U42" s="23">
        <f t="shared" si="10"/>
        <v>3853</v>
      </c>
      <c r="V42" s="24">
        <f t="shared" si="10"/>
        <v>519317191</v>
      </c>
      <c r="W42" s="20">
        <f t="shared" si="10"/>
        <v>-1634</v>
      </c>
      <c r="X42" s="18">
        <f>W42/'Single-Family'!U29</f>
        <v>-0.29779478767997086</v>
      </c>
      <c r="Y42" s="17">
        <f>SUM(Y30:Y41)</f>
        <v>-186738880</v>
      </c>
      <c r="Z42" s="18">
        <f>Y42/'Single-Family'!V29</f>
        <v>-0.26448165757645614</v>
      </c>
      <c r="AA42" s="17">
        <f>Y42</f>
        <v>-186738880</v>
      </c>
    </row>
    <row r="43" spans="1:43" s="2" customFormat="1" x14ac:dyDescent="0.2">
      <c r="A43" s="26" t="s">
        <v>17</v>
      </c>
      <c r="B43" s="9">
        <v>2007</v>
      </c>
      <c r="C43" s="45">
        <v>4</v>
      </c>
      <c r="D43" s="43">
        <v>541253</v>
      </c>
      <c r="E43" s="107"/>
      <c r="F43" s="108"/>
      <c r="G43" s="45">
        <v>99</v>
      </c>
      <c r="H43" s="43">
        <v>12073759</v>
      </c>
      <c r="I43" s="45">
        <v>52</v>
      </c>
      <c r="J43" s="43">
        <v>8498947</v>
      </c>
      <c r="K43" s="45">
        <v>0</v>
      </c>
      <c r="L43" s="43">
        <v>0</v>
      </c>
      <c r="M43" s="45">
        <v>4</v>
      </c>
      <c r="N43" s="43">
        <v>555428</v>
      </c>
      <c r="O43" s="45">
        <v>0</v>
      </c>
      <c r="P43" s="43">
        <v>0</v>
      </c>
      <c r="Q43" s="45">
        <v>0</v>
      </c>
      <c r="R43" s="43">
        <v>0</v>
      </c>
      <c r="S43" s="10">
        <v>11</v>
      </c>
      <c r="T43" s="10">
        <v>1300128</v>
      </c>
      <c r="U43" s="21">
        <f t="shared" ref="U43:U54" si="11">SUM(C43+G43+I43+K43+M43+O43+Q43+S43)</f>
        <v>170</v>
      </c>
      <c r="V43" s="22">
        <f t="shared" ref="V43:V54" si="12">SUM(D43+H43+J43+L43+N43+P43+R43+T43)</f>
        <v>22969515</v>
      </c>
      <c r="W43" s="19">
        <f>U43-'Single-Family'!U30</f>
        <v>-109</v>
      </c>
      <c r="X43" s="13">
        <f>W43/'Single-Family'!U30</f>
        <v>-0.39068100358422941</v>
      </c>
      <c r="Y43" s="12">
        <f>V43-'Single-Family'!V30</f>
        <v>-14710271</v>
      </c>
      <c r="Z43" s="13">
        <f>Y43/'Single-Family'!V30</f>
        <v>-0.39040219071307891</v>
      </c>
      <c r="AA43" s="12">
        <f>Y43</f>
        <v>-14710271</v>
      </c>
      <c r="AC43" s="3"/>
      <c r="AD43" s="3"/>
      <c r="AF43" s="6"/>
      <c r="AG43" s="6"/>
      <c r="AH43" s="6"/>
      <c r="AI43" s="6"/>
      <c r="AJ43" s="6"/>
      <c r="AK43" s="6"/>
      <c r="AL43" s="6"/>
      <c r="AM43" s="6"/>
      <c r="AN43" s="6"/>
      <c r="AO43" s="6"/>
      <c r="AP43" s="6"/>
      <c r="AQ43" s="6"/>
    </row>
    <row r="44" spans="1:43" s="2" customFormat="1" x14ac:dyDescent="0.2">
      <c r="A44" s="26" t="s">
        <v>18</v>
      </c>
      <c r="B44" s="9">
        <v>2007</v>
      </c>
      <c r="C44" s="45">
        <v>4</v>
      </c>
      <c r="D44" s="43">
        <v>433244</v>
      </c>
      <c r="E44" s="107"/>
      <c r="F44" s="108"/>
      <c r="G44" s="45">
        <v>114</v>
      </c>
      <c r="H44" s="43">
        <v>12776435</v>
      </c>
      <c r="I44" s="45">
        <v>82</v>
      </c>
      <c r="J44" s="43">
        <v>12584196</v>
      </c>
      <c r="K44" s="45">
        <v>0</v>
      </c>
      <c r="L44" s="43">
        <v>0</v>
      </c>
      <c r="M44" s="45">
        <v>0</v>
      </c>
      <c r="N44" s="43">
        <v>0</v>
      </c>
      <c r="O44" s="45">
        <v>0</v>
      </c>
      <c r="P44" s="43">
        <v>0</v>
      </c>
      <c r="Q44" s="45">
        <v>0</v>
      </c>
      <c r="R44" s="43">
        <v>0</v>
      </c>
      <c r="S44" s="10">
        <v>7</v>
      </c>
      <c r="T44" s="10">
        <v>728306</v>
      </c>
      <c r="U44" s="21">
        <f t="shared" si="11"/>
        <v>207</v>
      </c>
      <c r="V44" s="22">
        <f t="shared" si="12"/>
        <v>26522181</v>
      </c>
      <c r="W44" s="19">
        <f>U44-'Single-Family'!U31</f>
        <v>-146</v>
      </c>
      <c r="X44" s="13">
        <f>W44/'Single-Family'!U31</f>
        <v>-0.41359773371104813</v>
      </c>
      <c r="Y44" s="12">
        <f>V44-'Single-Family'!V31</f>
        <v>-20570746</v>
      </c>
      <c r="Z44" s="13">
        <f>Y44/'Single-Family'!V31</f>
        <v>-0.43681179553778848</v>
      </c>
      <c r="AA44" s="12">
        <f t="shared" ref="AA44:AA53" si="13">AA43+Y44</f>
        <v>-35281017</v>
      </c>
      <c r="AC44" s="3"/>
      <c r="AD44" s="3"/>
      <c r="AF44" s="6"/>
      <c r="AG44" s="6"/>
      <c r="AH44" s="6"/>
      <c r="AI44" s="6"/>
      <c r="AJ44" s="6"/>
      <c r="AK44" s="6"/>
      <c r="AL44" s="6"/>
      <c r="AM44" s="6"/>
      <c r="AN44" s="6"/>
      <c r="AO44" s="6"/>
      <c r="AP44" s="6"/>
      <c r="AQ44" s="6"/>
    </row>
    <row r="45" spans="1:43" x14ac:dyDescent="0.2">
      <c r="A45" s="26" t="s">
        <v>19</v>
      </c>
      <c r="B45" s="9">
        <v>2007</v>
      </c>
      <c r="C45" s="45">
        <v>1</v>
      </c>
      <c r="D45" s="43">
        <v>90342</v>
      </c>
      <c r="E45" s="107"/>
      <c r="F45" s="108"/>
      <c r="G45" s="45">
        <v>177</v>
      </c>
      <c r="H45" s="43">
        <v>20149794</v>
      </c>
      <c r="I45" s="45">
        <v>109</v>
      </c>
      <c r="J45" s="43">
        <v>14347742</v>
      </c>
      <c r="K45" s="45">
        <v>4</v>
      </c>
      <c r="L45" s="43">
        <v>266000</v>
      </c>
      <c r="M45" s="45">
        <v>4</v>
      </c>
      <c r="N45" s="43">
        <v>730786</v>
      </c>
      <c r="O45" s="45">
        <v>0</v>
      </c>
      <c r="P45" s="43">
        <v>0</v>
      </c>
      <c r="Q45" s="45">
        <v>0</v>
      </c>
      <c r="R45" s="43">
        <v>0</v>
      </c>
      <c r="S45" s="10">
        <v>14</v>
      </c>
      <c r="T45" s="10">
        <v>1664759</v>
      </c>
      <c r="U45" s="21">
        <f t="shared" si="11"/>
        <v>309</v>
      </c>
      <c r="V45" s="22">
        <f t="shared" si="12"/>
        <v>37249423</v>
      </c>
      <c r="W45" s="19">
        <f>U45-'Single-Family'!U32</f>
        <v>-35</v>
      </c>
      <c r="X45" s="13">
        <f>W45/'Single-Family'!U32</f>
        <v>-0.10174418604651163</v>
      </c>
      <c r="Y45" s="12">
        <f>V45-'Single-Family'!V32</f>
        <v>-9750544</v>
      </c>
      <c r="Z45" s="13">
        <f>Y45/'Single-Family'!V32</f>
        <v>-0.20745852864109457</v>
      </c>
      <c r="AA45" s="12">
        <f t="shared" si="13"/>
        <v>-45031561</v>
      </c>
      <c r="AC45" s="3"/>
      <c r="AD45" s="3"/>
      <c r="AF45" s="126"/>
      <c r="AG45" s="126"/>
      <c r="AH45" s="126"/>
      <c r="AI45" s="126"/>
      <c r="AJ45" s="126"/>
      <c r="AK45" s="126"/>
      <c r="AL45" s="126"/>
      <c r="AM45" s="126"/>
      <c r="AN45" s="126"/>
      <c r="AO45" s="126"/>
      <c r="AP45" s="126"/>
      <c r="AQ45" s="126"/>
    </row>
    <row r="46" spans="1:43" s="2" customFormat="1" x14ac:dyDescent="0.2">
      <c r="A46" s="26" t="s">
        <v>20</v>
      </c>
      <c r="B46" s="9">
        <v>2007</v>
      </c>
      <c r="C46" s="45">
        <v>6</v>
      </c>
      <c r="D46" s="43">
        <v>708065</v>
      </c>
      <c r="E46" s="107"/>
      <c r="F46" s="108"/>
      <c r="G46" s="45">
        <v>229</v>
      </c>
      <c r="H46" s="43">
        <v>24647721</v>
      </c>
      <c r="I46" s="45">
        <v>145</v>
      </c>
      <c r="J46" s="43">
        <v>15315319</v>
      </c>
      <c r="K46" s="45">
        <v>0</v>
      </c>
      <c r="L46" s="43">
        <v>0</v>
      </c>
      <c r="M46" s="45">
        <v>5</v>
      </c>
      <c r="N46" s="43">
        <v>997966</v>
      </c>
      <c r="O46" s="45">
        <v>0</v>
      </c>
      <c r="P46" s="43">
        <v>0</v>
      </c>
      <c r="Q46" s="45">
        <v>0</v>
      </c>
      <c r="R46" s="43">
        <v>0</v>
      </c>
      <c r="S46" s="10">
        <v>19</v>
      </c>
      <c r="T46" s="10">
        <v>2430059</v>
      </c>
      <c r="U46" s="21">
        <f t="shared" si="11"/>
        <v>404</v>
      </c>
      <c r="V46" s="22">
        <f t="shared" si="12"/>
        <v>44099130</v>
      </c>
      <c r="W46" s="19">
        <f>U46-'Single-Family'!U33</f>
        <v>57</v>
      </c>
      <c r="X46" s="13">
        <f>W46/'Single-Family'!U33</f>
        <v>0.16426512968299711</v>
      </c>
      <c r="Y46" s="12">
        <f>V46-'Single-Family'!V33</f>
        <v>-2507097</v>
      </c>
      <c r="Z46" s="13">
        <f>Y46/'Single-Family'!V33</f>
        <v>-5.3793176607065833E-2</v>
      </c>
      <c r="AA46" s="12">
        <f t="shared" si="13"/>
        <v>-47538658</v>
      </c>
      <c r="AC46" s="3"/>
      <c r="AD46" s="3"/>
      <c r="AF46" s="26"/>
      <c r="AG46" s="26"/>
      <c r="AH46" s="26"/>
      <c r="AI46" s="26"/>
      <c r="AJ46" s="26"/>
      <c r="AK46" s="26"/>
      <c r="AL46" s="26"/>
      <c r="AM46" s="26"/>
      <c r="AN46" s="26"/>
      <c r="AO46" s="26"/>
      <c r="AP46" s="26"/>
      <c r="AQ46" s="26"/>
    </row>
    <row r="47" spans="1:43" s="2" customFormat="1" x14ac:dyDescent="0.2">
      <c r="A47" s="26" t="s">
        <v>21</v>
      </c>
      <c r="B47" s="9">
        <v>2007</v>
      </c>
      <c r="C47" s="45">
        <v>12</v>
      </c>
      <c r="D47" s="43">
        <v>1242927</v>
      </c>
      <c r="E47" s="107"/>
      <c r="F47" s="108"/>
      <c r="G47" s="45">
        <v>274</v>
      </c>
      <c r="H47" s="43">
        <v>27852124</v>
      </c>
      <c r="I47" s="45">
        <v>156</v>
      </c>
      <c r="J47" s="43">
        <v>25646150</v>
      </c>
      <c r="K47" s="45">
        <v>3</v>
      </c>
      <c r="L47" s="43">
        <v>589000</v>
      </c>
      <c r="M47" s="45">
        <v>7</v>
      </c>
      <c r="N47" s="43">
        <v>1360808</v>
      </c>
      <c r="O47" s="45">
        <v>0</v>
      </c>
      <c r="P47" s="43">
        <v>0</v>
      </c>
      <c r="Q47" s="45">
        <v>0</v>
      </c>
      <c r="R47" s="43">
        <v>0</v>
      </c>
      <c r="S47" s="10">
        <v>10</v>
      </c>
      <c r="T47" s="10">
        <v>1391090</v>
      </c>
      <c r="U47" s="21">
        <f t="shared" si="11"/>
        <v>462</v>
      </c>
      <c r="V47" s="22">
        <f t="shared" si="12"/>
        <v>58082099</v>
      </c>
      <c r="W47" s="19">
        <f>U47-'Single-Family'!U34</f>
        <v>76</v>
      </c>
      <c r="X47" s="13">
        <f>W47/'Single-Family'!U34</f>
        <v>0.19689119170984457</v>
      </c>
      <c r="Y47" s="12">
        <f>V47-'Single-Family'!V34</f>
        <v>4559741</v>
      </c>
      <c r="Z47" s="13">
        <f>Y47/'Single-Family'!V34</f>
        <v>8.5193200942305272E-2</v>
      </c>
      <c r="AA47" s="12">
        <f t="shared" si="13"/>
        <v>-42978917</v>
      </c>
      <c r="AC47" s="3"/>
      <c r="AD47" s="3"/>
      <c r="AF47" s="26"/>
      <c r="AG47" s="26"/>
      <c r="AH47" s="26"/>
      <c r="AI47" s="26"/>
      <c r="AJ47" s="26"/>
      <c r="AK47" s="26"/>
      <c r="AL47" s="26"/>
      <c r="AM47" s="26"/>
      <c r="AN47" s="26"/>
      <c r="AO47" s="26"/>
      <c r="AP47" s="26"/>
      <c r="AQ47" s="26"/>
    </row>
    <row r="48" spans="1:43" s="2" customFormat="1" x14ac:dyDescent="0.2">
      <c r="A48" s="26" t="s">
        <v>30</v>
      </c>
      <c r="B48" s="9">
        <v>2007</v>
      </c>
      <c r="C48" s="45">
        <v>13</v>
      </c>
      <c r="D48" s="43">
        <v>1514019</v>
      </c>
      <c r="E48" s="107"/>
      <c r="F48" s="108"/>
      <c r="G48" s="45">
        <v>154</v>
      </c>
      <c r="H48" s="43">
        <v>16279931</v>
      </c>
      <c r="I48" s="45">
        <v>119</v>
      </c>
      <c r="J48" s="43">
        <v>20543206</v>
      </c>
      <c r="K48" s="45">
        <v>2</v>
      </c>
      <c r="L48" s="43">
        <v>263000</v>
      </c>
      <c r="M48" s="45">
        <v>6</v>
      </c>
      <c r="N48" s="43">
        <v>715486</v>
      </c>
      <c r="O48" s="45">
        <v>0</v>
      </c>
      <c r="P48" s="43">
        <v>0</v>
      </c>
      <c r="Q48" s="45">
        <v>0</v>
      </c>
      <c r="R48" s="43">
        <v>0</v>
      </c>
      <c r="S48" s="10">
        <v>15</v>
      </c>
      <c r="T48" s="10">
        <v>1874574</v>
      </c>
      <c r="U48" s="21">
        <f t="shared" si="11"/>
        <v>309</v>
      </c>
      <c r="V48" s="22">
        <f t="shared" si="12"/>
        <v>41190216</v>
      </c>
      <c r="W48" s="19">
        <f>U48-'Single-Family'!U35</f>
        <v>-69</v>
      </c>
      <c r="X48" s="13">
        <f>W48/'Single-Family'!U35</f>
        <v>-0.18253968253968253</v>
      </c>
      <c r="Y48" s="12">
        <f>V48-'Single-Family'!V35</f>
        <v>-8864102</v>
      </c>
      <c r="Z48" s="13">
        <f>Y48/'Single-Family'!V35</f>
        <v>-0.17708965688035147</v>
      </c>
      <c r="AA48" s="12">
        <f t="shared" si="13"/>
        <v>-51843019</v>
      </c>
      <c r="AC48" s="3"/>
      <c r="AD48" s="3"/>
    </row>
    <row r="49" spans="1:43" s="2" customFormat="1" x14ac:dyDescent="0.2">
      <c r="A49" s="26" t="s">
        <v>23</v>
      </c>
      <c r="B49" s="9">
        <v>2007</v>
      </c>
      <c r="C49" s="45">
        <v>7</v>
      </c>
      <c r="D49" s="43">
        <v>847615</v>
      </c>
      <c r="E49" s="107"/>
      <c r="F49" s="108"/>
      <c r="G49" s="45">
        <v>246</v>
      </c>
      <c r="H49" s="43">
        <v>25355938</v>
      </c>
      <c r="I49" s="45">
        <v>141</v>
      </c>
      <c r="J49" s="43">
        <v>20385012</v>
      </c>
      <c r="K49" s="45">
        <v>2</v>
      </c>
      <c r="L49" s="43">
        <v>266420</v>
      </c>
      <c r="M49" s="45">
        <v>5</v>
      </c>
      <c r="N49" s="43">
        <v>867342</v>
      </c>
      <c r="O49" s="45">
        <v>0</v>
      </c>
      <c r="P49" s="43">
        <v>0</v>
      </c>
      <c r="Q49" s="45">
        <v>0</v>
      </c>
      <c r="R49" s="43">
        <v>0</v>
      </c>
      <c r="S49" s="10">
        <v>21</v>
      </c>
      <c r="T49" s="10">
        <v>2234836</v>
      </c>
      <c r="U49" s="21">
        <f t="shared" si="11"/>
        <v>422</v>
      </c>
      <c r="V49" s="22">
        <f t="shared" si="12"/>
        <v>49957163</v>
      </c>
      <c r="W49" s="19">
        <f>U49-'Single-Family'!U36</f>
        <v>93</v>
      </c>
      <c r="X49" s="13">
        <f>W49/'Single-Family'!U36</f>
        <v>0.28267477203647418</v>
      </c>
      <c r="Y49" s="12">
        <f>V49-'Single-Family'!V36</f>
        <v>4160418</v>
      </c>
      <c r="Z49" s="13">
        <f>Y49/'Single-Family'!V36</f>
        <v>9.0845277322656889E-2</v>
      </c>
      <c r="AA49" s="12">
        <f t="shared" si="13"/>
        <v>-47682601</v>
      </c>
      <c r="AC49" s="3"/>
      <c r="AD49" s="3"/>
    </row>
    <row r="50" spans="1:43" s="2" customFormat="1" x14ac:dyDescent="0.2">
      <c r="A50" s="26" t="s">
        <v>24</v>
      </c>
      <c r="B50" s="9">
        <v>2007</v>
      </c>
      <c r="C50" s="45">
        <v>6</v>
      </c>
      <c r="D50" s="43">
        <v>711116</v>
      </c>
      <c r="E50" s="107"/>
      <c r="F50" s="108"/>
      <c r="G50" s="45">
        <v>238</v>
      </c>
      <c r="H50" s="43">
        <v>24001504</v>
      </c>
      <c r="I50" s="45">
        <v>149</v>
      </c>
      <c r="J50" s="43">
        <v>29554860</v>
      </c>
      <c r="K50" s="45">
        <v>1</v>
      </c>
      <c r="L50" s="43">
        <v>240000</v>
      </c>
      <c r="M50" s="45">
        <v>2</v>
      </c>
      <c r="N50" s="43">
        <v>587259</v>
      </c>
      <c r="O50" s="45">
        <v>0</v>
      </c>
      <c r="P50" s="43">
        <v>0</v>
      </c>
      <c r="Q50" s="45">
        <v>0</v>
      </c>
      <c r="R50" s="43">
        <v>0</v>
      </c>
      <c r="S50" s="10">
        <v>17</v>
      </c>
      <c r="T50" s="10">
        <v>1995082</v>
      </c>
      <c r="U50" s="21">
        <f t="shared" si="11"/>
        <v>413</v>
      </c>
      <c r="V50" s="22">
        <f t="shared" si="12"/>
        <v>57089821</v>
      </c>
      <c r="W50" s="19">
        <f>U50-'Single-Family'!U37</f>
        <v>56</v>
      </c>
      <c r="X50" s="13">
        <f>W50/'Single-Family'!U37</f>
        <v>0.15686274509803921</v>
      </c>
      <c r="Y50" s="12">
        <f>V50-'Single-Family'!V37</f>
        <v>9772310</v>
      </c>
      <c r="Z50" s="13">
        <f>Y50/'Single-Family'!V37</f>
        <v>0.20652629002400402</v>
      </c>
      <c r="AA50" s="12">
        <f t="shared" si="13"/>
        <v>-37910291</v>
      </c>
      <c r="AC50" s="3"/>
      <c r="AD50" s="3"/>
    </row>
    <row r="51" spans="1:43" s="2" customFormat="1" x14ac:dyDescent="0.2">
      <c r="A51" s="26" t="s">
        <v>25</v>
      </c>
      <c r="B51" s="9">
        <v>2007</v>
      </c>
      <c r="C51" s="45">
        <v>4</v>
      </c>
      <c r="D51" s="43">
        <v>654537</v>
      </c>
      <c r="E51" s="107"/>
      <c r="F51" s="108"/>
      <c r="G51" s="45">
        <v>151</v>
      </c>
      <c r="H51" s="43">
        <v>17081257</v>
      </c>
      <c r="I51" s="45">
        <v>114</v>
      </c>
      <c r="J51" s="43">
        <v>18238306</v>
      </c>
      <c r="K51" s="45">
        <v>3</v>
      </c>
      <c r="L51" s="43">
        <v>439197</v>
      </c>
      <c r="M51" s="45">
        <v>6</v>
      </c>
      <c r="N51" s="43">
        <v>1165887</v>
      </c>
      <c r="O51" s="45">
        <v>0</v>
      </c>
      <c r="P51" s="43">
        <v>0</v>
      </c>
      <c r="Q51" s="45">
        <v>0</v>
      </c>
      <c r="R51" s="43">
        <v>0</v>
      </c>
      <c r="S51" s="10">
        <v>17</v>
      </c>
      <c r="T51" s="10">
        <v>2335612</v>
      </c>
      <c r="U51" s="21">
        <f t="shared" si="11"/>
        <v>295</v>
      </c>
      <c r="V51" s="22">
        <f t="shared" si="12"/>
        <v>39914796</v>
      </c>
      <c r="W51" s="19">
        <f>U51-'Single-Family'!U38</f>
        <v>-2</v>
      </c>
      <c r="X51" s="13">
        <f>W51/'Single-Family'!U38</f>
        <v>-6.7340067340067337E-3</v>
      </c>
      <c r="Y51" s="12">
        <f>V51-'Single-Family'!V38</f>
        <v>2596600</v>
      </c>
      <c r="Z51" s="13">
        <f>Y51/'Single-Family'!V38</f>
        <v>6.9579997918441716E-2</v>
      </c>
      <c r="AA51" s="12">
        <f t="shared" si="13"/>
        <v>-35313691</v>
      </c>
      <c r="AC51" s="3"/>
      <c r="AD51" s="3"/>
    </row>
    <row r="52" spans="1:43" s="2" customFormat="1" x14ac:dyDescent="0.2">
      <c r="A52" s="26" t="s">
        <v>26</v>
      </c>
      <c r="B52" s="9">
        <v>2007</v>
      </c>
      <c r="C52" s="45">
        <v>18</v>
      </c>
      <c r="D52" s="43">
        <v>2353911</v>
      </c>
      <c r="E52" s="107"/>
      <c r="F52" s="108"/>
      <c r="G52" s="45">
        <v>140</v>
      </c>
      <c r="H52" s="43">
        <v>16666969</v>
      </c>
      <c r="I52" s="45">
        <v>97</v>
      </c>
      <c r="J52" s="43">
        <v>20696038</v>
      </c>
      <c r="K52" s="45">
        <v>0</v>
      </c>
      <c r="L52" s="43">
        <v>0</v>
      </c>
      <c r="M52" s="45">
        <v>5</v>
      </c>
      <c r="N52" s="43">
        <v>1386681</v>
      </c>
      <c r="O52" s="45">
        <v>0</v>
      </c>
      <c r="P52" s="43">
        <v>0</v>
      </c>
      <c r="Q52" s="45">
        <v>0</v>
      </c>
      <c r="R52" s="43">
        <v>0</v>
      </c>
      <c r="S52" s="10">
        <v>12</v>
      </c>
      <c r="T52" s="10">
        <v>1303523</v>
      </c>
      <c r="U52" s="21">
        <f t="shared" si="11"/>
        <v>272</v>
      </c>
      <c r="V52" s="22">
        <f t="shared" si="12"/>
        <v>42407122</v>
      </c>
      <c r="W52" s="19">
        <f>U52-'Single-Family'!U39</f>
        <v>-32</v>
      </c>
      <c r="X52" s="13">
        <f>W52/'Single-Family'!U39</f>
        <v>-0.10526315789473684</v>
      </c>
      <c r="Y52" s="12">
        <f>V52-'Single-Family'!V39</f>
        <v>2642629</v>
      </c>
      <c r="Z52" s="13">
        <f>Y52/'Single-Family'!V39</f>
        <v>6.6457002230608089E-2</v>
      </c>
      <c r="AA52" s="12">
        <f t="shared" si="13"/>
        <v>-32671062</v>
      </c>
      <c r="AC52" s="3"/>
      <c r="AD52" s="3"/>
    </row>
    <row r="53" spans="1:43" s="2" customFormat="1" x14ac:dyDescent="0.2">
      <c r="A53" s="26" t="s">
        <v>27</v>
      </c>
      <c r="B53" s="9">
        <v>2007</v>
      </c>
      <c r="C53" s="45">
        <v>0</v>
      </c>
      <c r="D53" s="43">
        <v>0</v>
      </c>
      <c r="E53" s="107"/>
      <c r="F53" s="108"/>
      <c r="G53" s="45">
        <v>68</v>
      </c>
      <c r="H53" s="43">
        <v>9428526</v>
      </c>
      <c r="I53" s="45">
        <v>69</v>
      </c>
      <c r="J53" s="43">
        <v>11820610</v>
      </c>
      <c r="K53" s="45">
        <v>0</v>
      </c>
      <c r="L53" s="43">
        <v>0</v>
      </c>
      <c r="M53" s="45">
        <v>4</v>
      </c>
      <c r="N53" s="43">
        <v>787572</v>
      </c>
      <c r="O53" s="45">
        <v>0</v>
      </c>
      <c r="P53" s="43">
        <v>0</v>
      </c>
      <c r="Q53" s="45">
        <v>0</v>
      </c>
      <c r="R53" s="43">
        <v>0</v>
      </c>
      <c r="S53" s="10">
        <v>18</v>
      </c>
      <c r="T53" s="10">
        <v>2147469</v>
      </c>
      <c r="U53" s="21">
        <f t="shared" si="11"/>
        <v>159</v>
      </c>
      <c r="V53" s="22">
        <f t="shared" si="12"/>
        <v>24184177</v>
      </c>
      <c r="W53" s="19">
        <f>U53-'Single-Family'!U40</f>
        <v>-118</v>
      </c>
      <c r="X53" s="13">
        <f>W53/'Single-Family'!U40</f>
        <v>-0.4259927797833935</v>
      </c>
      <c r="Y53" s="12">
        <f>V53-'Single-Family'!V40</f>
        <v>-15023772</v>
      </c>
      <c r="Z53" s="13">
        <f>Y53/'Single-Family'!V40</f>
        <v>-0.38318178795835506</v>
      </c>
      <c r="AA53" s="12">
        <f t="shared" si="13"/>
        <v>-47694834</v>
      </c>
      <c r="AC53" s="3"/>
      <c r="AD53" s="3"/>
    </row>
    <row r="54" spans="1:43" s="2" customFormat="1" x14ac:dyDescent="0.2">
      <c r="A54" s="26" t="s">
        <v>28</v>
      </c>
      <c r="B54" s="9">
        <v>2007</v>
      </c>
      <c r="C54" s="45">
        <v>0</v>
      </c>
      <c r="D54" s="43">
        <v>0</v>
      </c>
      <c r="E54" s="107"/>
      <c r="F54" s="108"/>
      <c r="G54" s="45">
        <v>45</v>
      </c>
      <c r="H54" s="43">
        <v>6085844</v>
      </c>
      <c r="I54" s="45">
        <v>30</v>
      </c>
      <c r="J54" s="43">
        <v>6536054</v>
      </c>
      <c r="K54" s="45">
        <v>0</v>
      </c>
      <c r="L54" s="43">
        <v>0</v>
      </c>
      <c r="M54" s="45">
        <v>5</v>
      </c>
      <c r="N54" s="43">
        <v>865984</v>
      </c>
      <c r="O54" s="45">
        <v>0</v>
      </c>
      <c r="P54" s="43">
        <v>0</v>
      </c>
      <c r="Q54" s="45">
        <v>0</v>
      </c>
      <c r="R54" s="43">
        <v>0</v>
      </c>
      <c r="S54" s="10">
        <v>10</v>
      </c>
      <c r="T54" s="10">
        <v>1250078</v>
      </c>
      <c r="U54" s="21">
        <f t="shared" si="11"/>
        <v>90</v>
      </c>
      <c r="V54" s="22">
        <f t="shared" si="12"/>
        <v>14737960</v>
      </c>
      <c r="W54" s="19">
        <f>U54-'Single-Family'!U41</f>
        <v>-112</v>
      </c>
      <c r="X54" s="13">
        <f>W54/'Single-Family'!U41</f>
        <v>-0.5544554455445545</v>
      </c>
      <c r="Y54" s="12">
        <f>V54-'Single-Family'!V41</f>
        <v>-13218754</v>
      </c>
      <c r="Z54" s="13">
        <f>Y54/'Single-Family'!V41</f>
        <v>-0.47282931749418045</v>
      </c>
      <c r="AA54" s="12">
        <f>AA53+Y54</f>
        <v>-60913588</v>
      </c>
      <c r="AC54" s="3"/>
      <c r="AD54" s="3"/>
    </row>
    <row r="55" spans="1:43" s="2" customFormat="1" ht="13.5" thickBot="1" x14ac:dyDescent="0.25">
      <c r="A55" s="27" t="s">
        <v>29</v>
      </c>
      <c r="B55" s="15">
        <v>2007</v>
      </c>
      <c r="C55" s="46">
        <f>SUM(C43:C54)</f>
        <v>75</v>
      </c>
      <c r="D55" s="44">
        <f>SUM(D43:D54)</f>
        <v>9097029</v>
      </c>
      <c r="E55" s="109"/>
      <c r="F55" s="110"/>
      <c r="G55" s="46">
        <f t="shared" ref="G55:W55" si="14">SUM(G43:G54)</f>
        <v>1935</v>
      </c>
      <c r="H55" s="44">
        <f t="shared" si="14"/>
        <v>212399802</v>
      </c>
      <c r="I55" s="46">
        <f t="shared" si="14"/>
        <v>1263</v>
      </c>
      <c r="J55" s="44">
        <f t="shared" si="14"/>
        <v>204166440</v>
      </c>
      <c r="K55" s="46">
        <f t="shared" si="14"/>
        <v>15</v>
      </c>
      <c r="L55" s="44">
        <f t="shared" si="14"/>
        <v>2063617</v>
      </c>
      <c r="M55" s="46">
        <f t="shared" si="14"/>
        <v>53</v>
      </c>
      <c r="N55" s="44">
        <f t="shared" si="14"/>
        <v>10021199</v>
      </c>
      <c r="O55" s="46">
        <f t="shared" si="14"/>
        <v>0</v>
      </c>
      <c r="P55" s="44">
        <f t="shared" si="14"/>
        <v>0</v>
      </c>
      <c r="Q55" s="46">
        <f t="shared" si="14"/>
        <v>0</v>
      </c>
      <c r="R55" s="44">
        <f t="shared" si="14"/>
        <v>0</v>
      </c>
      <c r="S55" s="16">
        <f t="shared" si="14"/>
        <v>171</v>
      </c>
      <c r="T55" s="16">
        <f t="shared" si="14"/>
        <v>20655516</v>
      </c>
      <c r="U55" s="23">
        <f t="shared" si="14"/>
        <v>3512</v>
      </c>
      <c r="V55" s="24">
        <f t="shared" si="14"/>
        <v>458403603</v>
      </c>
      <c r="W55" s="20">
        <f t="shared" si="14"/>
        <v>-341</v>
      </c>
      <c r="X55" s="18">
        <f>W55/'Single-Family'!U42</f>
        <v>-8.8502465611212042E-2</v>
      </c>
      <c r="Y55" s="17">
        <f>SUM(Y43:Y54)</f>
        <v>-60913588</v>
      </c>
      <c r="Z55" s="18">
        <f>Y55/'Single-Family'!V42</f>
        <v>-0.11729553547554331</v>
      </c>
      <c r="AA55" s="17">
        <f>Y55</f>
        <v>-60913588</v>
      </c>
    </row>
    <row r="56" spans="1:43" s="2" customFormat="1" x14ac:dyDescent="0.2">
      <c r="A56" s="26" t="s">
        <v>17</v>
      </c>
      <c r="B56" s="9">
        <v>2008</v>
      </c>
      <c r="C56" s="45">
        <v>1</v>
      </c>
      <c r="D56" s="43">
        <v>133282</v>
      </c>
      <c r="E56" s="107"/>
      <c r="F56" s="108"/>
      <c r="G56" s="45">
        <v>98</v>
      </c>
      <c r="H56" s="43">
        <v>10786020</v>
      </c>
      <c r="I56" s="45">
        <v>30</v>
      </c>
      <c r="J56" s="43">
        <v>7426201</v>
      </c>
      <c r="K56" s="45">
        <v>0</v>
      </c>
      <c r="L56" s="43">
        <v>0</v>
      </c>
      <c r="M56" s="45">
        <v>4</v>
      </c>
      <c r="N56" s="43">
        <v>581111</v>
      </c>
      <c r="O56" s="45">
        <v>8</v>
      </c>
      <c r="P56" s="43">
        <v>627531</v>
      </c>
      <c r="Q56" s="45">
        <v>0</v>
      </c>
      <c r="R56" s="43">
        <v>0</v>
      </c>
      <c r="S56" s="10">
        <v>8</v>
      </c>
      <c r="T56" s="10">
        <v>672531</v>
      </c>
      <c r="U56" s="21">
        <f t="shared" ref="U56:V61" si="15">SUM(C56+G56+I56+K56+M56+O56+Q56+S56)</f>
        <v>149</v>
      </c>
      <c r="V56" s="22">
        <f t="shared" si="15"/>
        <v>20226676</v>
      </c>
      <c r="W56" s="19">
        <f>U56-'Single-Family'!U43</f>
        <v>-21</v>
      </c>
      <c r="X56" s="13">
        <f>W56/'Single-Family'!U43</f>
        <v>-0.12352941176470589</v>
      </c>
      <c r="Y56" s="12">
        <f>V56-'Single-Family'!V43</f>
        <v>-2742839</v>
      </c>
      <c r="Z56" s="13">
        <f>Y56/'Single-Family'!V43</f>
        <v>-0.11941214257244874</v>
      </c>
      <c r="AA56" s="12">
        <f>Y56</f>
        <v>-2742839</v>
      </c>
      <c r="AC56" s="3"/>
      <c r="AD56" s="3"/>
      <c r="AF56" s="6"/>
      <c r="AG56" s="6"/>
      <c r="AH56" s="6"/>
      <c r="AI56" s="6"/>
      <c r="AJ56" s="6"/>
      <c r="AK56" s="6"/>
      <c r="AL56" s="6"/>
      <c r="AM56" s="6"/>
      <c r="AN56" s="6"/>
      <c r="AO56" s="6"/>
      <c r="AP56" s="6"/>
      <c r="AQ56" s="6"/>
    </row>
    <row r="57" spans="1:43" s="2" customFormat="1" x14ac:dyDescent="0.2">
      <c r="A57" s="26" t="s">
        <v>18</v>
      </c>
      <c r="B57" s="9">
        <v>2008</v>
      </c>
      <c r="C57" s="45">
        <v>2</v>
      </c>
      <c r="D57" s="43">
        <v>236743</v>
      </c>
      <c r="E57" s="107"/>
      <c r="F57" s="108"/>
      <c r="G57" s="45">
        <v>78</v>
      </c>
      <c r="H57" s="43">
        <v>9099795</v>
      </c>
      <c r="I57" s="45">
        <v>74</v>
      </c>
      <c r="J57" s="43">
        <v>12305326</v>
      </c>
      <c r="K57" s="45">
        <v>0</v>
      </c>
      <c r="L57" s="43">
        <v>0</v>
      </c>
      <c r="M57" s="45">
        <v>0</v>
      </c>
      <c r="N57" s="43">
        <v>0</v>
      </c>
      <c r="O57" s="45">
        <v>0</v>
      </c>
      <c r="P57" s="43">
        <v>0</v>
      </c>
      <c r="Q57" s="45">
        <v>0</v>
      </c>
      <c r="R57" s="43">
        <v>0</v>
      </c>
      <c r="S57" s="10">
        <v>3</v>
      </c>
      <c r="T57" s="10">
        <v>389284</v>
      </c>
      <c r="U57" s="21">
        <f t="shared" si="15"/>
        <v>157</v>
      </c>
      <c r="V57" s="22">
        <f t="shared" si="15"/>
        <v>22031148</v>
      </c>
      <c r="W57" s="19">
        <f>U57-'Single-Family'!U44</f>
        <v>-50</v>
      </c>
      <c r="X57" s="13">
        <f>W57/'Single-Family'!U44</f>
        <v>-0.24154589371980675</v>
      </c>
      <c r="Y57" s="12">
        <f>V57-'Single-Family'!V44</f>
        <v>-4491033</v>
      </c>
      <c r="Z57" s="13">
        <f>Y57/'Single-Family'!V44</f>
        <v>-0.16933120997854589</v>
      </c>
      <c r="AA57" s="12">
        <f t="shared" ref="AA57:AA67" si="16">AA56+Y57</f>
        <v>-7233872</v>
      </c>
      <c r="AC57" s="3"/>
      <c r="AD57" s="3"/>
      <c r="AF57" s="6"/>
      <c r="AG57" s="6"/>
      <c r="AH57" s="6"/>
      <c r="AI57" s="6"/>
      <c r="AJ57" s="6"/>
      <c r="AK57" s="6"/>
      <c r="AL57" s="6"/>
      <c r="AM57" s="6"/>
      <c r="AN57" s="6"/>
      <c r="AO57" s="6"/>
      <c r="AP57" s="6"/>
      <c r="AQ57" s="6"/>
    </row>
    <row r="58" spans="1:43" s="2" customFormat="1" x14ac:dyDescent="0.2">
      <c r="A58" s="26" t="s">
        <v>19</v>
      </c>
      <c r="B58" s="9">
        <v>2008</v>
      </c>
      <c r="C58" s="45">
        <v>6</v>
      </c>
      <c r="D58" s="43">
        <v>660139</v>
      </c>
      <c r="E58" s="107"/>
      <c r="F58" s="108"/>
      <c r="G58" s="45">
        <v>110</v>
      </c>
      <c r="H58" s="43">
        <v>11792714</v>
      </c>
      <c r="I58" s="45">
        <v>74</v>
      </c>
      <c r="J58" s="43">
        <v>16894413</v>
      </c>
      <c r="K58" s="45">
        <v>0</v>
      </c>
      <c r="L58" s="43">
        <v>0</v>
      </c>
      <c r="M58" s="45">
        <v>4</v>
      </c>
      <c r="N58" s="43">
        <v>483008</v>
      </c>
      <c r="O58" s="45">
        <v>0</v>
      </c>
      <c r="P58" s="43">
        <v>0</v>
      </c>
      <c r="Q58" s="45">
        <v>0</v>
      </c>
      <c r="R58" s="43">
        <v>0</v>
      </c>
      <c r="S58" s="10">
        <v>16</v>
      </c>
      <c r="T58" s="10">
        <v>2100542</v>
      </c>
      <c r="U58" s="21">
        <f t="shared" si="15"/>
        <v>210</v>
      </c>
      <c r="V58" s="22">
        <f t="shared" si="15"/>
        <v>31930816</v>
      </c>
      <c r="W58" s="19">
        <f>U58-'Single-Family'!U45</f>
        <v>-99</v>
      </c>
      <c r="X58" s="13">
        <f>W58/'Single-Family'!U45</f>
        <v>-0.32038834951456313</v>
      </c>
      <c r="Y58" s="12">
        <f>V58-'Single-Family'!V45</f>
        <v>-5318607</v>
      </c>
      <c r="Z58" s="13">
        <f>Y58/'Single-Family'!V45</f>
        <v>-0.14278360768165455</v>
      </c>
      <c r="AA58" s="12">
        <f t="shared" si="16"/>
        <v>-12552479</v>
      </c>
      <c r="AC58" s="3"/>
      <c r="AD58" s="3"/>
      <c r="AF58" s="126"/>
      <c r="AG58" s="126"/>
      <c r="AH58" s="126"/>
      <c r="AI58" s="126"/>
      <c r="AJ58" s="126"/>
      <c r="AK58" s="126"/>
      <c r="AL58" s="126"/>
      <c r="AM58" s="126"/>
      <c r="AN58" s="126"/>
      <c r="AO58" s="126"/>
      <c r="AP58" s="126"/>
      <c r="AQ58" s="126"/>
    </row>
    <row r="59" spans="1:43" s="2" customFormat="1" x14ac:dyDescent="0.2">
      <c r="A59" s="26" t="s">
        <v>20</v>
      </c>
      <c r="B59" s="9">
        <v>2008</v>
      </c>
      <c r="C59" s="45">
        <v>5</v>
      </c>
      <c r="D59" s="43">
        <v>567211</v>
      </c>
      <c r="E59" s="107"/>
      <c r="F59" s="108"/>
      <c r="G59" s="45">
        <v>138</v>
      </c>
      <c r="H59" s="43">
        <v>15027206</v>
      </c>
      <c r="I59" s="45">
        <v>111</v>
      </c>
      <c r="J59" s="43">
        <v>26295994</v>
      </c>
      <c r="K59" s="45">
        <v>3</v>
      </c>
      <c r="L59" s="43">
        <v>444000</v>
      </c>
      <c r="M59" s="45">
        <v>12</v>
      </c>
      <c r="N59" s="43">
        <v>1409288</v>
      </c>
      <c r="O59" s="45">
        <v>0</v>
      </c>
      <c r="P59" s="43">
        <v>0</v>
      </c>
      <c r="Q59" s="45">
        <v>0</v>
      </c>
      <c r="R59" s="43">
        <v>0</v>
      </c>
      <c r="S59" s="10">
        <v>13</v>
      </c>
      <c r="T59" s="10">
        <v>1453869</v>
      </c>
      <c r="U59" s="21">
        <f t="shared" si="15"/>
        <v>282</v>
      </c>
      <c r="V59" s="22">
        <f t="shared" si="15"/>
        <v>45197568</v>
      </c>
      <c r="W59" s="19">
        <f>U59-'Single-Family'!U46</f>
        <v>-122</v>
      </c>
      <c r="X59" s="13">
        <f>W59/'Single-Family'!U46</f>
        <v>-0.30198019801980197</v>
      </c>
      <c r="Y59" s="12">
        <f>V59-'Single-Family'!V46</f>
        <v>1098438</v>
      </c>
      <c r="Z59" s="13">
        <f>Y59/'Single-Family'!V46</f>
        <v>2.4908382546322341E-2</v>
      </c>
      <c r="AA59" s="12">
        <f t="shared" si="16"/>
        <v>-11454041</v>
      </c>
      <c r="AC59" s="3"/>
      <c r="AD59" s="3"/>
      <c r="AF59" s="26"/>
      <c r="AG59" s="26"/>
      <c r="AH59" s="26"/>
      <c r="AI59" s="26"/>
      <c r="AJ59" s="26"/>
      <c r="AK59" s="26"/>
      <c r="AL59" s="26"/>
      <c r="AM59" s="26"/>
      <c r="AN59" s="26"/>
      <c r="AO59" s="26"/>
      <c r="AP59" s="26"/>
      <c r="AQ59" s="26"/>
    </row>
    <row r="60" spans="1:43" s="2" customFormat="1" x14ac:dyDescent="0.2">
      <c r="A60" s="26" t="s">
        <v>21</v>
      </c>
      <c r="B60" s="9">
        <v>2008</v>
      </c>
      <c r="C60" s="45">
        <v>8</v>
      </c>
      <c r="D60" s="43">
        <v>991656</v>
      </c>
      <c r="E60" s="107"/>
      <c r="F60" s="108"/>
      <c r="G60" s="45">
        <v>188</v>
      </c>
      <c r="H60" s="43">
        <v>17478894</v>
      </c>
      <c r="I60" s="45">
        <v>112</v>
      </c>
      <c r="J60" s="43">
        <v>25767750</v>
      </c>
      <c r="K60" s="45">
        <v>2</v>
      </c>
      <c r="L60" s="43">
        <v>293800</v>
      </c>
      <c r="M60" s="45">
        <v>7</v>
      </c>
      <c r="N60" s="43">
        <v>1113480</v>
      </c>
      <c r="O60" s="45">
        <v>0</v>
      </c>
      <c r="P60" s="43">
        <v>0</v>
      </c>
      <c r="Q60" s="45">
        <v>0</v>
      </c>
      <c r="R60" s="43">
        <v>0</v>
      </c>
      <c r="S60" s="10">
        <v>32</v>
      </c>
      <c r="T60" s="10">
        <v>2516459</v>
      </c>
      <c r="U60" s="21">
        <f t="shared" si="15"/>
        <v>349</v>
      </c>
      <c r="V60" s="22">
        <f t="shared" si="15"/>
        <v>48162039</v>
      </c>
      <c r="W60" s="19">
        <f>U60-'Single-Family'!U47</f>
        <v>-113</v>
      </c>
      <c r="X60" s="13">
        <f>W60/'Single-Family'!U47</f>
        <v>-0.24458874458874458</v>
      </c>
      <c r="Y60" s="12">
        <f>V60-'Single-Family'!V47</f>
        <v>-9920060</v>
      </c>
      <c r="Z60" s="13">
        <f>Y60/'Single-Family'!V47</f>
        <v>-0.17079375867597346</v>
      </c>
      <c r="AA60" s="12">
        <f t="shared" si="16"/>
        <v>-21374101</v>
      </c>
      <c r="AC60" s="3"/>
      <c r="AD60" s="3"/>
      <c r="AF60" s="26"/>
      <c r="AG60" s="26"/>
      <c r="AH60" s="26"/>
      <c r="AI60" s="26"/>
      <c r="AJ60" s="26"/>
      <c r="AK60" s="26"/>
      <c r="AL60" s="26"/>
      <c r="AM60" s="26"/>
      <c r="AN60" s="26"/>
      <c r="AO60" s="26"/>
      <c r="AP60" s="26"/>
      <c r="AQ60" s="26"/>
    </row>
    <row r="61" spans="1:43" s="2" customFormat="1" x14ac:dyDescent="0.2">
      <c r="A61" s="26" t="s">
        <v>30</v>
      </c>
      <c r="B61" s="9">
        <v>2008</v>
      </c>
      <c r="C61" s="45">
        <v>6</v>
      </c>
      <c r="D61" s="43">
        <v>780579</v>
      </c>
      <c r="E61" s="107"/>
      <c r="F61" s="108"/>
      <c r="G61" s="45">
        <v>209</v>
      </c>
      <c r="H61" s="43">
        <v>21835234</v>
      </c>
      <c r="I61" s="45">
        <v>114</v>
      </c>
      <c r="J61" s="43">
        <v>23156191</v>
      </c>
      <c r="K61" s="45">
        <v>0</v>
      </c>
      <c r="L61" s="43">
        <v>0</v>
      </c>
      <c r="M61" s="45">
        <v>7</v>
      </c>
      <c r="N61" s="43">
        <v>1436079</v>
      </c>
      <c r="O61" s="45">
        <v>0</v>
      </c>
      <c r="P61" s="43">
        <v>0</v>
      </c>
      <c r="Q61" s="45">
        <v>0</v>
      </c>
      <c r="R61" s="43">
        <v>0</v>
      </c>
      <c r="S61" s="10">
        <v>14</v>
      </c>
      <c r="T61" s="10">
        <v>1491110</v>
      </c>
      <c r="U61" s="21">
        <f t="shared" si="15"/>
        <v>350</v>
      </c>
      <c r="V61" s="22">
        <f t="shared" ref="V61:V67" si="17">SUM(D61+H61+J61+L61+N61+P61+R61+T61)</f>
        <v>48699193</v>
      </c>
      <c r="W61" s="19">
        <f>U61-'Single-Family'!U48</f>
        <v>41</v>
      </c>
      <c r="X61" s="13">
        <f>W61/'Single-Family'!U48</f>
        <v>0.13268608414239483</v>
      </c>
      <c r="Y61" s="12">
        <f>V61-'Single-Family'!V48</f>
        <v>7508977</v>
      </c>
      <c r="Z61" s="13">
        <f>Y61/'Single-Family'!V48</f>
        <v>0.18230001512980656</v>
      </c>
      <c r="AA61" s="12">
        <f t="shared" si="16"/>
        <v>-13865124</v>
      </c>
      <c r="AC61" s="3"/>
      <c r="AD61" s="3"/>
    </row>
    <row r="62" spans="1:43" s="2" customFormat="1" x14ac:dyDescent="0.2">
      <c r="A62" s="26" t="s">
        <v>23</v>
      </c>
      <c r="B62" s="9">
        <v>2008</v>
      </c>
      <c r="C62" s="45">
        <v>9</v>
      </c>
      <c r="D62" s="43">
        <v>980399</v>
      </c>
      <c r="E62" s="107"/>
      <c r="F62" s="108"/>
      <c r="G62" s="45">
        <v>206</v>
      </c>
      <c r="H62" s="43">
        <v>21772058</v>
      </c>
      <c r="I62" s="45">
        <v>129</v>
      </c>
      <c r="J62" s="43">
        <v>29459268</v>
      </c>
      <c r="K62" s="45">
        <v>1</v>
      </c>
      <c r="L62" s="43">
        <v>350000</v>
      </c>
      <c r="M62" s="45">
        <v>7</v>
      </c>
      <c r="N62" s="43">
        <v>986418</v>
      </c>
      <c r="O62" s="45">
        <v>0</v>
      </c>
      <c r="P62" s="43">
        <v>0</v>
      </c>
      <c r="Q62" s="45">
        <v>0</v>
      </c>
      <c r="R62" s="43">
        <v>0</v>
      </c>
      <c r="S62" s="10">
        <v>8</v>
      </c>
      <c r="T62" s="10">
        <v>1039404</v>
      </c>
      <c r="U62" s="21">
        <f t="shared" ref="U62:U67" si="18">SUM(C62+G62+I62+K62+M62+O62+Q62+S62)</f>
        <v>360</v>
      </c>
      <c r="V62" s="22">
        <f t="shared" si="17"/>
        <v>54587547</v>
      </c>
      <c r="W62" s="19">
        <f>U62-'Single-Family'!U49</f>
        <v>-62</v>
      </c>
      <c r="X62" s="13">
        <f>W62/'Single-Family'!U49</f>
        <v>-0.14691943127962084</v>
      </c>
      <c r="Y62" s="12">
        <f>V62-'Single-Family'!V49</f>
        <v>4630384</v>
      </c>
      <c r="Z62" s="13">
        <f>Y62/'Single-Family'!V49</f>
        <v>9.2687088736404022E-2</v>
      </c>
      <c r="AA62" s="12">
        <f t="shared" si="16"/>
        <v>-9234740</v>
      </c>
      <c r="AC62" s="3"/>
      <c r="AD62" s="3"/>
    </row>
    <row r="63" spans="1:43" s="2" customFormat="1" x14ac:dyDescent="0.2">
      <c r="A63" s="26" t="s">
        <v>24</v>
      </c>
      <c r="B63" s="9">
        <v>2008</v>
      </c>
      <c r="C63" s="45">
        <v>7</v>
      </c>
      <c r="D63" s="43">
        <v>919903</v>
      </c>
      <c r="E63" s="107"/>
      <c r="F63" s="108"/>
      <c r="G63" s="45">
        <v>160</v>
      </c>
      <c r="H63" s="43">
        <v>16638572</v>
      </c>
      <c r="I63" s="45">
        <v>98</v>
      </c>
      <c r="J63" s="43">
        <v>24123425</v>
      </c>
      <c r="K63" s="45">
        <v>1</v>
      </c>
      <c r="L63" s="43">
        <v>250000</v>
      </c>
      <c r="M63" s="45">
        <v>6</v>
      </c>
      <c r="N63" s="43">
        <v>971984</v>
      </c>
      <c r="O63" s="45">
        <v>0</v>
      </c>
      <c r="P63" s="43">
        <v>0</v>
      </c>
      <c r="Q63" s="45">
        <v>0</v>
      </c>
      <c r="R63" s="43">
        <v>0</v>
      </c>
      <c r="S63" s="10">
        <v>12</v>
      </c>
      <c r="T63" s="10">
        <v>1900570</v>
      </c>
      <c r="U63" s="21">
        <f t="shared" si="18"/>
        <v>284</v>
      </c>
      <c r="V63" s="22">
        <f t="shared" si="17"/>
        <v>44804454</v>
      </c>
      <c r="W63" s="19">
        <f>U63-'Single-Family'!U50</f>
        <v>-129</v>
      </c>
      <c r="X63" s="13">
        <f>W63/'Single-Family'!U50</f>
        <v>-0.31234866828087166</v>
      </c>
      <c r="Y63" s="12">
        <f>V63-'Single-Family'!V50</f>
        <v>-12285367</v>
      </c>
      <c r="Z63" s="13">
        <f>Y63/'Single-Family'!V50</f>
        <v>-0.21519365072102783</v>
      </c>
      <c r="AA63" s="12">
        <f t="shared" si="16"/>
        <v>-21520107</v>
      </c>
      <c r="AC63" s="3"/>
      <c r="AD63" s="3"/>
    </row>
    <row r="64" spans="1:43" s="2" customFormat="1" x14ac:dyDescent="0.2">
      <c r="A64" s="26" t="s">
        <v>25</v>
      </c>
      <c r="B64" s="9">
        <v>2008</v>
      </c>
      <c r="C64" s="45">
        <v>5</v>
      </c>
      <c r="D64" s="43">
        <v>457399</v>
      </c>
      <c r="E64" s="107"/>
      <c r="F64" s="108"/>
      <c r="G64" s="45">
        <v>158</v>
      </c>
      <c r="H64" s="43">
        <v>15761740</v>
      </c>
      <c r="I64" s="45">
        <v>127</v>
      </c>
      <c r="J64" s="43">
        <v>27788792</v>
      </c>
      <c r="K64" s="45">
        <v>1</v>
      </c>
      <c r="L64" s="43">
        <v>150000</v>
      </c>
      <c r="M64" s="45">
        <v>7</v>
      </c>
      <c r="N64" s="43">
        <v>1233166</v>
      </c>
      <c r="O64" s="45">
        <v>0</v>
      </c>
      <c r="P64" s="43">
        <v>0</v>
      </c>
      <c r="Q64" s="45">
        <v>0</v>
      </c>
      <c r="R64" s="43">
        <v>0</v>
      </c>
      <c r="S64" s="10">
        <v>12</v>
      </c>
      <c r="T64" s="10">
        <v>1712895</v>
      </c>
      <c r="U64" s="21">
        <f t="shared" si="18"/>
        <v>310</v>
      </c>
      <c r="V64" s="22">
        <f t="shared" si="17"/>
        <v>47103992</v>
      </c>
      <c r="W64" s="19">
        <f>U64-'Single-Family'!U51</f>
        <v>15</v>
      </c>
      <c r="X64" s="13">
        <f>W64/'Single-Family'!U51</f>
        <v>5.0847457627118647E-2</v>
      </c>
      <c r="Y64" s="12">
        <f>V64-'Single-Family'!V51</f>
        <v>7189196</v>
      </c>
      <c r="Z64" s="13">
        <f>Y64/'Single-Family'!V51</f>
        <v>0.18011355989393005</v>
      </c>
      <c r="AA64" s="12">
        <f t="shared" si="16"/>
        <v>-14330911</v>
      </c>
      <c r="AC64" s="3"/>
      <c r="AD64" s="3"/>
    </row>
    <row r="65" spans="1:43" s="2" customFormat="1" x14ac:dyDescent="0.2">
      <c r="A65" s="26" t="s">
        <v>26</v>
      </c>
      <c r="B65" s="9">
        <v>2008</v>
      </c>
      <c r="C65" s="45">
        <v>4</v>
      </c>
      <c r="D65" s="43">
        <v>544278</v>
      </c>
      <c r="E65" s="107"/>
      <c r="F65" s="108"/>
      <c r="G65" s="45">
        <v>137</v>
      </c>
      <c r="H65" s="43">
        <v>14369166</v>
      </c>
      <c r="I65" s="45">
        <v>88</v>
      </c>
      <c r="J65" s="43">
        <v>20389639</v>
      </c>
      <c r="K65" s="45">
        <v>0</v>
      </c>
      <c r="L65" s="43">
        <v>0</v>
      </c>
      <c r="M65" s="45">
        <v>3</v>
      </c>
      <c r="N65" s="43">
        <v>421540</v>
      </c>
      <c r="O65" s="45">
        <v>0</v>
      </c>
      <c r="P65" s="43">
        <v>0</v>
      </c>
      <c r="Q65" s="45">
        <v>0</v>
      </c>
      <c r="R65" s="43">
        <v>0</v>
      </c>
      <c r="S65" s="10">
        <v>10</v>
      </c>
      <c r="T65" s="10">
        <v>1170980</v>
      </c>
      <c r="U65" s="21">
        <f t="shared" si="18"/>
        <v>242</v>
      </c>
      <c r="V65" s="22">
        <f t="shared" si="17"/>
        <v>36895603</v>
      </c>
      <c r="W65" s="19">
        <f>U65-'Single-Family'!U52</f>
        <v>-30</v>
      </c>
      <c r="X65" s="13">
        <f>W65/'Single-Family'!U52</f>
        <v>-0.11029411764705882</v>
      </c>
      <c r="Y65" s="12">
        <f>V65-'Single-Family'!V52</f>
        <v>-5511519</v>
      </c>
      <c r="Z65" s="13">
        <f>Y65/'Single-Family'!V52</f>
        <v>-0.12996682491209849</v>
      </c>
      <c r="AA65" s="12">
        <f t="shared" si="16"/>
        <v>-19842430</v>
      </c>
      <c r="AC65" s="3"/>
      <c r="AD65" s="3"/>
    </row>
    <row r="66" spans="1:43" s="2" customFormat="1" x14ac:dyDescent="0.2">
      <c r="A66" s="26" t="s">
        <v>27</v>
      </c>
      <c r="B66" s="9">
        <v>2008</v>
      </c>
      <c r="C66" s="45">
        <v>1</v>
      </c>
      <c r="D66" s="43">
        <v>159840</v>
      </c>
      <c r="E66" s="107"/>
      <c r="F66" s="108"/>
      <c r="G66" s="45">
        <v>51</v>
      </c>
      <c r="H66" s="43">
        <v>5762179</v>
      </c>
      <c r="I66" s="45">
        <v>53</v>
      </c>
      <c r="J66" s="43">
        <v>10916816</v>
      </c>
      <c r="K66" s="45">
        <v>0</v>
      </c>
      <c r="L66" s="43">
        <v>0</v>
      </c>
      <c r="M66" s="45">
        <v>4</v>
      </c>
      <c r="N66" s="43">
        <v>652149</v>
      </c>
      <c r="O66" s="45">
        <v>0</v>
      </c>
      <c r="P66" s="43">
        <v>0</v>
      </c>
      <c r="Q66" s="45">
        <v>0</v>
      </c>
      <c r="R66" s="43">
        <v>0</v>
      </c>
      <c r="S66" s="10">
        <v>6</v>
      </c>
      <c r="T66" s="10">
        <v>817015</v>
      </c>
      <c r="U66" s="21">
        <f t="shared" si="18"/>
        <v>115</v>
      </c>
      <c r="V66" s="22">
        <f t="shared" si="17"/>
        <v>18307999</v>
      </c>
      <c r="W66" s="19">
        <f>U66-'Single-Family'!U53</f>
        <v>-44</v>
      </c>
      <c r="X66" s="13">
        <f>W66/'Single-Family'!U53</f>
        <v>-0.27672955974842767</v>
      </c>
      <c r="Y66" s="12">
        <f>V66-'Single-Family'!V53</f>
        <v>-5876178</v>
      </c>
      <c r="Z66" s="13">
        <f>Y66/'Single-Family'!V53</f>
        <v>-0.24297614097018891</v>
      </c>
      <c r="AA66" s="12">
        <f t="shared" si="16"/>
        <v>-25718608</v>
      </c>
      <c r="AC66" s="3"/>
      <c r="AD66" s="3"/>
    </row>
    <row r="67" spans="1:43" s="2" customFormat="1" x14ac:dyDescent="0.2">
      <c r="A67" s="26" t="s">
        <v>28</v>
      </c>
      <c r="B67" s="9">
        <v>2008</v>
      </c>
      <c r="C67" s="45">
        <v>3</v>
      </c>
      <c r="D67" s="43">
        <v>170000</v>
      </c>
      <c r="E67" s="107"/>
      <c r="F67" s="108"/>
      <c r="G67" s="45">
        <v>43</v>
      </c>
      <c r="H67" s="43">
        <v>5161092</v>
      </c>
      <c r="I67" s="45">
        <v>26</v>
      </c>
      <c r="J67" s="43">
        <v>5631875</v>
      </c>
      <c r="K67" s="45">
        <v>0</v>
      </c>
      <c r="L67" s="43">
        <v>0</v>
      </c>
      <c r="M67" s="45">
        <v>0</v>
      </c>
      <c r="N67" s="43">
        <v>0</v>
      </c>
      <c r="O67" s="45">
        <v>0</v>
      </c>
      <c r="P67" s="43">
        <v>0</v>
      </c>
      <c r="Q67" s="45">
        <v>0</v>
      </c>
      <c r="R67" s="43">
        <v>0</v>
      </c>
      <c r="S67" s="10">
        <v>5</v>
      </c>
      <c r="T67" s="10">
        <v>762199</v>
      </c>
      <c r="U67" s="21">
        <f t="shared" si="18"/>
        <v>77</v>
      </c>
      <c r="V67" s="22">
        <f t="shared" si="17"/>
        <v>11725166</v>
      </c>
      <c r="W67" s="19">
        <f>U67-'Single-Family'!U54</f>
        <v>-13</v>
      </c>
      <c r="X67" s="13">
        <f>W67/'Single-Family'!U54</f>
        <v>-0.14444444444444443</v>
      </c>
      <c r="Y67" s="12">
        <f>V67-'Single-Family'!V54</f>
        <v>-3012794</v>
      </c>
      <c r="Z67" s="13">
        <f>Y67/'Single-Family'!V54</f>
        <v>-0.20442408583006061</v>
      </c>
      <c r="AA67" s="12">
        <f t="shared" si="16"/>
        <v>-28731402</v>
      </c>
      <c r="AC67" s="3"/>
      <c r="AD67" s="3"/>
    </row>
    <row r="68" spans="1:43" s="2" customFormat="1" ht="13.5" thickBot="1" x14ac:dyDescent="0.25">
      <c r="A68" s="27" t="s">
        <v>29</v>
      </c>
      <c r="B68" s="15">
        <v>2008</v>
      </c>
      <c r="C68" s="46">
        <f>SUM(C56:C67)</f>
        <v>57</v>
      </c>
      <c r="D68" s="44">
        <f>SUM(D56:D67)</f>
        <v>6601429</v>
      </c>
      <c r="E68" s="109"/>
      <c r="F68" s="110"/>
      <c r="G68" s="46">
        <f t="shared" ref="G68:V68" si="19">SUM(G56:G67)</f>
        <v>1576</v>
      </c>
      <c r="H68" s="44">
        <f t="shared" si="19"/>
        <v>165484670</v>
      </c>
      <c r="I68" s="46">
        <f t="shared" si="19"/>
        <v>1036</v>
      </c>
      <c r="J68" s="44">
        <f t="shared" si="19"/>
        <v>230155690</v>
      </c>
      <c r="K68" s="46">
        <f t="shared" si="19"/>
        <v>8</v>
      </c>
      <c r="L68" s="44">
        <f t="shared" si="19"/>
        <v>1487800</v>
      </c>
      <c r="M68" s="46">
        <f t="shared" si="19"/>
        <v>61</v>
      </c>
      <c r="N68" s="44">
        <f t="shared" si="19"/>
        <v>9288223</v>
      </c>
      <c r="O68" s="46">
        <f t="shared" si="19"/>
        <v>8</v>
      </c>
      <c r="P68" s="44">
        <f t="shared" si="19"/>
        <v>627531</v>
      </c>
      <c r="Q68" s="46">
        <f t="shared" si="19"/>
        <v>0</v>
      </c>
      <c r="R68" s="44">
        <f t="shared" si="19"/>
        <v>0</v>
      </c>
      <c r="S68" s="16">
        <f t="shared" si="19"/>
        <v>139</v>
      </c>
      <c r="T68" s="16">
        <f t="shared" si="19"/>
        <v>16026858</v>
      </c>
      <c r="U68" s="23">
        <f t="shared" si="19"/>
        <v>2885</v>
      </c>
      <c r="V68" s="24">
        <f t="shared" si="19"/>
        <v>429672201</v>
      </c>
      <c r="W68" s="20">
        <f>U68-'Single-Family'!U55</f>
        <v>-627</v>
      </c>
      <c r="X68" s="18">
        <f>W68/'Single-Family'!U55</f>
        <v>-0.17853075170842825</v>
      </c>
      <c r="Y68" s="17">
        <f>V68-'Single-Family'!V55</f>
        <v>-28731402</v>
      </c>
      <c r="Z68" s="18">
        <f>Y68/'Single-Family'!V55</f>
        <v>-6.2677085895417803E-2</v>
      </c>
      <c r="AA68" s="17">
        <f>Y68</f>
        <v>-28731402</v>
      </c>
    </row>
    <row r="69" spans="1:43" s="2" customFormat="1" x14ac:dyDescent="0.2">
      <c r="A69" s="26" t="s">
        <v>17</v>
      </c>
      <c r="B69" s="9">
        <v>2009</v>
      </c>
      <c r="C69" s="45">
        <v>2</v>
      </c>
      <c r="D69" s="43">
        <v>302270</v>
      </c>
      <c r="E69" s="107"/>
      <c r="F69" s="108"/>
      <c r="G69" s="45">
        <v>30</v>
      </c>
      <c r="H69" s="43">
        <v>4312876</v>
      </c>
      <c r="I69" s="45">
        <v>29</v>
      </c>
      <c r="J69" s="43">
        <v>7141546</v>
      </c>
      <c r="K69" s="45">
        <v>0</v>
      </c>
      <c r="L69" s="43">
        <v>0</v>
      </c>
      <c r="M69" s="45">
        <v>0</v>
      </c>
      <c r="N69" s="43">
        <v>0</v>
      </c>
      <c r="O69" s="45">
        <v>0</v>
      </c>
      <c r="P69" s="43">
        <v>0</v>
      </c>
      <c r="Q69" s="45">
        <v>0</v>
      </c>
      <c r="R69" s="43">
        <v>0</v>
      </c>
      <c r="S69" s="10">
        <v>1</v>
      </c>
      <c r="T69" s="10">
        <v>292148</v>
      </c>
      <c r="U69" s="21">
        <f t="shared" ref="U69:U80" si="20">SUM(C69+G69+I69+K69+M69+O69+Q69+S69)</f>
        <v>62</v>
      </c>
      <c r="V69" s="22">
        <f t="shared" ref="V69:V80" si="21">SUM(D69+H69+J69+L69+N69+P69+R69+T69)</f>
        <v>12048840</v>
      </c>
      <c r="W69" s="19">
        <f>U69-'Single-Family'!U56</f>
        <v>-87</v>
      </c>
      <c r="X69" s="13">
        <f>W69/'Single-Family'!U56</f>
        <v>-0.58389261744966447</v>
      </c>
      <c r="Y69" s="12">
        <f>V69-'Single-Family'!V56</f>
        <v>-8177836</v>
      </c>
      <c r="Z69" s="13">
        <f>Y69/'Single-Family'!V56</f>
        <v>-0.40430943769505184</v>
      </c>
      <c r="AA69" s="12">
        <f>Y69</f>
        <v>-8177836</v>
      </c>
      <c r="AF69" s="6"/>
      <c r="AG69" s="6"/>
      <c r="AH69" s="6"/>
      <c r="AI69" s="6"/>
      <c r="AJ69" s="6"/>
      <c r="AK69" s="6"/>
      <c r="AL69" s="6"/>
      <c r="AM69" s="6"/>
      <c r="AN69" s="6"/>
      <c r="AO69" s="6"/>
      <c r="AP69" s="6"/>
      <c r="AQ69" s="6"/>
    </row>
    <row r="70" spans="1:43" s="2" customFormat="1" x14ac:dyDescent="0.2">
      <c r="A70" s="26" t="s">
        <v>18</v>
      </c>
      <c r="B70" s="9">
        <v>2009</v>
      </c>
      <c r="C70" s="45">
        <v>1</v>
      </c>
      <c r="D70" s="43">
        <v>157770</v>
      </c>
      <c r="E70" s="107"/>
      <c r="F70" s="108"/>
      <c r="G70" s="45">
        <v>73</v>
      </c>
      <c r="H70" s="43">
        <v>7576221</v>
      </c>
      <c r="I70" s="45">
        <v>64</v>
      </c>
      <c r="J70" s="43">
        <v>16919192</v>
      </c>
      <c r="K70" s="45">
        <v>0</v>
      </c>
      <c r="L70" s="43">
        <v>0</v>
      </c>
      <c r="M70" s="45">
        <v>0</v>
      </c>
      <c r="N70" s="43">
        <v>0</v>
      </c>
      <c r="O70" s="45">
        <v>0</v>
      </c>
      <c r="P70" s="43">
        <v>0</v>
      </c>
      <c r="Q70" s="45">
        <v>0</v>
      </c>
      <c r="R70" s="43">
        <v>0</v>
      </c>
      <c r="S70" s="10">
        <v>1</v>
      </c>
      <c r="T70" s="10">
        <v>840888</v>
      </c>
      <c r="U70" s="21">
        <f t="shared" si="20"/>
        <v>139</v>
      </c>
      <c r="V70" s="22">
        <f t="shared" si="21"/>
        <v>25494071</v>
      </c>
      <c r="W70" s="19">
        <f>U70-'Single-Family'!U57</f>
        <v>-18</v>
      </c>
      <c r="X70" s="13">
        <f>W70/'Single-Family'!U57</f>
        <v>-0.11464968152866242</v>
      </c>
      <c r="Y70" s="12">
        <f>V70-'Single-Family'!V57</f>
        <v>3462923</v>
      </c>
      <c r="Z70" s="13">
        <f>Y70/'Single-Family'!V57</f>
        <v>0.15718304829144628</v>
      </c>
      <c r="AA70" s="12">
        <f t="shared" ref="AA70:AA80" si="22">AA69+Y70</f>
        <v>-4714913</v>
      </c>
      <c r="AF70" s="6"/>
      <c r="AG70" s="6"/>
      <c r="AH70" s="6"/>
      <c r="AI70" s="6"/>
      <c r="AJ70" s="6"/>
      <c r="AK70" s="6"/>
      <c r="AL70" s="6"/>
      <c r="AM70" s="6"/>
      <c r="AN70" s="6"/>
      <c r="AO70" s="6"/>
      <c r="AP70" s="6"/>
      <c r="AQ70" s="6"/>
    </row>
    <row r="71" spans="1:43" s="2" customFormat="1" x14ac:dyDescent="0.2">
      <c r="A71" s="26" t="s">
        <v>19</v>
      </c>
      <c r="B71" s="9">
        <v>2009</v>
      </c>
      <c r="C71" s="45">
        <v>3</v>
      </c>
      <c r="D71" s="43">
        <v>440700</v>
      </c>
      <c r="E71" s="107"/>
      <c r="F71" s="108"/>
      <c r="G71" s="45">
        <v>98</v>
      </c>
      <c r="H71" s="43">
        <v>10420663</v>
      </c>
      <c r="I71" s="45">
        <v>44</v>
      </c>
      <c r="J71" s="43">
        <v>9329101</v>
      </c>
      <c r="K71" s="45">
        <v>0</v>
      </c>
      <c r="L71" s="43">
        <v>0</v>
      </c>
      <c r="M71" s="45">
        <v>2</v>
      </c>
      <c r="N71" s="43">
        <v>332393</v>
      </c>
      <c r="O71" s="45">
        <v>0</v>
      </c>
      <c r="P71" s="43">
        <v>0</v>
      </c>
      <c r="Q71" s="45">
        <v>0</v>
      </c>
      <c r="R71" s="43">
        <v>0</v>
      </c>
      <c r="S71" s="10">
        <v>11</v>
      </c>
      <c r="T71" s="10">
        <v>1470756</v>
      </c>
      <c r="U71" s="21">
        <f t="shared" si="20"/>
        <v>158</v>
      </c>
      <c r="V71" s="22">
        <f t="shared" si="21"/>
        <v>21993613</v>
      </c>
      <c r="W71" s="19">
        <f>U71-'Single-Family'!U58</f>
        <v>-52</v>
      </c>
      <c r="X71" s="13">
        <f>W71/'Single-Family'!U58</f>
        <v>-0.24761904761904763</v>
      </c>
      <c r="Y71" s="12">
        <f>V71-'Single-Family'!V58</f>
        <v>-9937203</v>
      </c>
      <c r="Z71" s="13">
        <f>Y71/'Single-Family'!V58</f>
        <v>-0.31121043070117593</v>
      </c>
      <c r="AA71" s="12">
        <f t="shared" si="22"/>
        <v>-14652116</v>
      </c>
      <c r="AF71" s="126"/>
      <c r="AG71" s="126"/>
      <c r="AH71" s="126"/>
      <c r="AI71" s="126"/>
      <c r="AJ71" s="126"/>
      <c r="AK71" s="126"/>
      <c r="AL71" s="126"/>
      <c r="AM71" s="126"/>
      <c r="AN71" s="126"/>
      <c r="AO71" s="126"/>
      <c r="AP71" s="126"/>
      <c r="AQ71" s="126"/>
    </row>
    <row r="72" spans="1:43" s="2" customFormat="1" x14ac:dyDescent="0.2">
      <c r="A72" s="26" t="s">
        <v>20</v>
      </c>
      <c r="B72" s="9">
        <v>2009</v>
      </c>
      <c r="C72" s="45">
        <v>5</v>
      </c>
      <c r="D72" s="43">
        <v>766350</v>
      </c>
      <c r="E72" s="107"/>
      <c r="F72" s="108"/>
      <c r="G72" s="45">
        <v>119</v>
      </c>
      <c r="H72" s="43">
        <v>12139830</v>
      </c>
      <c r="I72" s="45">
        <v>120</v>
      </c>
      <c r="J72" s="43">
        <v>23875743</v>
      </c>
      <c r="K72" s="45">
        <v>3</v>
      </c>
      <c r="L72" s="43">
        <v>570500</v>
      </c>
      <c r="M72" s="45">
        <v>3</v>
      </c>
      <c r="N72" s="43">
        <v>354294</v>
      </c>
      <c r="O72" s="45">
        <v>0</v>
      </c>
      <c r="P72" s="43">
        <v>0</v>
      </c>
      <c r="Q72" s="45">
        <v>0</v>
      </c>
      <c r="R72" s="43">
        <v>0</v>
      </c>
      <c r="S72" s="10">
        <v>14</v>
      </c>
      <c r="T72" s="10">
        <v>1901714</v>
      </c>
      <c r="U72" s="21">
        <f t="shared" si="20"/>
        <v>264</v>
      </c>
      <c r="V72" s="22">
        <f t="shared" si="21"/>
        <v>39608431</v>
      </c>
      <c r="W72" s="19">
        <f>U72-'Single-Family'!U59</f>
        <v>-18</v>
      </c>
      <c r="X72" s="13">
        <f>W72/'Single-Family'!U59</f>
        <v>-6.3829787234042548E-2</v>
      </c>
      <c r="Y72" s="12">
        <f>V72-'Single-Family'!V59</f>
        <v>-5589137</v>
      </c>
      <c r="Z72" s="13">
        <f>Y72/'Single-Family'!V59</f>
        <v>-0.1236601270227637</v>
      </c>
      <c r="AA72" s="12">
        <f t="shared" si="22"/>
        <v>-20241253</v>
      </c>
      <c r="AF72" s="26"/>
      <c r="AG72" s="26"/>
      <c r="AH72" s="26"/>
      <c r="AI72" s="26"/>
      <c r="AJ72" s="26"/>
      <c r="AK72" s="26"/>
      <c r="AL72" s="26"/>
      <c r="AM72" s="26"/>
      <c r="AN72" s="26"/>
      <c r="AO72" s="26"/>
      <c r="AP72" s="26"/>
      <c r="AQ72" s="26"/>
    </row>
    <row r="73" spans="1:43" s="2" customFormat="1" x14ac:dyDescent="0.2">
      <c r="A73" s="26" t="s">
        <v>21</v>
      </c>
      <c r="B73" s="9">
        <v>2009</v>
      </c>
      <c r="C73" s="45">
        <v>2</v>
      </c>
      <c r="D73" s="43">
        <v>344058</v>
      </c>
      <c r="E73" s="107"/>
      <c r="F73" s="108"/>
      <c r="G73" s="45">
        <v>166</v>
      </c>
      <c r="H73" s="43">
        <v>17064874</v>
      </c>
      <c r="I73" s="45">
        <v>143</v>
      </c>
      <c r="J73" s="43">
        <v>32706625</v>
      </c>
      <c r="K73" s="45">
        <v>1</v>
      </c>
      <c r="L73" s="43">
        <v>215000</v>
      </c>
      <c r="M73" s="45">
        <v>5</v>
      </c>
      <c r="N73" s="43">
        <v>878553</v>
      </c>
      <c r="O73" s="45">
        <v>0</v>
      </c>
      <c r="P73" s="43">
        <v>0</v>
      </c>
      <c r="Q73" s="45">
        <v>0</v>
      </c>
      <c r="R73" s="43">
        <v>0</v>
      </c>
      <c r="S73" s="10">
        <v>10</v>
      </c>
      <c r="T73" s="10">
        <v>1307842</v>
      </c>
      <c r="U73" s="21">
        <f t="shared" si="20"/>
        <v>327</v>
      </c>
      <c r="V73" s="22">
        <f t="shared" si="21"/>
        <v>52516952</v>
      </c>
      <c r="W73" s="19">
        <f>U73-'Single-Family'!U60</f>
        <v>-22</v>
      </c>
      <c r="X73" s="13">
        <f>W73/'Single-Family'!U60</f>
        <v>-6.3037249283667621E-2</v>
      </c>
      <c r="Y73" s="12">
        <f>V73-'Single-Family'!V60</f>
        <v>4354913</v>
      </c>
      <c r="Z73" s="13">
        <f>Y73/'Single-Family'!V60</f>
        <v>9.0422106090649532E-2</v>
      </c>
      <c r="AA73" s="12">
        <f t="shared" si="22"/>
        <v>-15886340</v>
      </c>
      <c r="AF73" s="26"/>
      <c r="AG73" s="26"/>
      <c r="AH73" s="26"/>
      <c r="AI73" s="26"/>
      <c r="AJ73" s="26"/>
      <c r="AK73" s="26"/>
      <c r="AL73" s="26"/>
      <c r="AM73" s="26"/>
      <c r="AN73" s="26"/>
      <c r="AO73" s="26"/>
      <c r="AP73" s="26"/>
      <c r="AQ73" s="26"/>
    </row>
    <row r="74" spans="1:43" s="2" customFormat="1" x14ac:dyDescent="0.2">
      <c r="A74" s="26" t="s">
        <v>30</v>
      </c>
      <c r="B74" s="9">
        <v>2009</v>
      </c>
      <c r="C74" s="45">
        <v>5</v>
      </c>
      <c r="D74" s="43">
        <v>874799</v>
      </c>
      <c r="E74" s="107"/>
      <c r="F74" s="108"/>
      <c r="G74" s="45">
        <v>261</v>
      </c>
      <c r="H74" s="43">
        <v>25240002</v>
      </c>
      <c r="I74" s="45">
        <v>113</v>
      </c>
      <c r="J74" s="43">
        <v>22920789</v>
      </c>
      <c r="K74" s="45">
        <v>0</v>
      </c>
      <c r="L74" s="43">
        <v>0</v>
      </c>
      <c r="M74" s="45">
        <v>4</v>
      </c>
      <c r="N74" s="43">
        <v>670927</v>
      </c>
      <c r="O74" s="45">
        <v>0</v>
      </c>
      <c r="P74" s="43">
        <v>0</v>
      </c>
      <c r="Q74" s="45">
        <v>0</v>
      </c>
      <c r="R74" s="43">
        <v>0</v>
      </c>
      <c r="S74" s="10">
        <v>9</v>
      </c>
      <c r="T74" s="10">
        <v>1579915</v>
      </c>
      <c r="U74" s="21">
        <f t="shared" si="20"/>
        <v>392</v>
      </c>
      <c r="V74" s="22">
        <f t="shared" si="21"/>
        <v>51286432</v>
      </c>
      <c r="W74" s="19">
        <f>U74-'Single-Family'!U61</f>
        <v>42</v>
      </c>
      <c r="X74" s="13">
        <f>W74/'Single-Family'!U61</f>
        <v>0.12</v>
      </c>
      <c r="Y74" s="12">
        <f>V74-'Single-Family'!V61</f>
        <v>2587239</v>
      </c>
      <c r="Z74" s="13">
        <f>Y74/'Single-Family'!V61</f>
        <v>5.3126937852953741E-2</v>
      </c>
      <c r="AA74" s="12">
        <f t="shared" si="22"/>
        <v>-13299101</v>
      </c>
    </row>
    <row r="75" spans="1:43" s="2" customFormat="1" x14ac:dyDescent="0.2">
      <c r="A75" s="26" t="s">
        <v>23</v>
      </c>
      <c r="B75" s="9">
        <v>2009</v>
      </c>
      <c r="C75" s="45">
        <v>6</v>
      </c>
      <c r="D75" s="43">
        <v>821373</v>
      </c>
      <c r="E75" s="107"/>
      <c r="F75" s="108"/>
      <c r="G75" s="45">
        <v>223</v>
      </c>
      <c r="H75" s="43">
        <v>21884282</v>
      </c>
      <c r="I75" s="45">
        <v>114</v>
      </c>
      <c r="J75" s="43">
        <v>24474985</v>
      </c>
      <c r="K75" s="45">
        <v>0</v>
      </c>
      <c r="L75" s="43">
        <v>0</v>
      </c>
      <c r="M75" s="45">
        <v>5</v>
      </c>
      <c r="N75" s="43">
        <v>697186</v>
      </c>
      <c r="O75" s="45">
        <v>0</v>
      </c>
      <c r="P75" s="43">
        <v>0</v>
      </c>
      <c r="Q75" s="45">
        <v>0</v>
      </c>
      <c r="R75" s="43">
        <v>0</v>
      </c>
      <c r="S75" s="10">
        <v>14</v>
      </c>
      <c r="T75" s="10">
        <v>2098201</v>
      </c>
      <c r="U75" s="21">
        <f t="shared" si="20"/>
        <v>362</v>
      </c>
      <c r="V75" s="22">
        <f t="shared" si="21"/>
        <v>49976027</v>
      </c>
      <c r="W75" s="19">
        <f>U75-'Single-Family'!U62</f>
        <v>2</v>
      </c>
      <c r="X75" s="13">
        <f>W75/'Single-Family'!U62</f>
        <v>5.5555555555555558E-3</v>
      </c>
      <c r="Y75" s="12">
        <f>V75-'Single-Family'!V62</f>
        <v>-4611520</v>
      </c>
      <c r="Z75" s="13">
        <f>Y75/'Single-Family'!V62</f>
        <v>-8.4479341048243103E-2</v>
      </c>
      <c r="AA75" s="12">
        <f t="shared" si="22"/>
        <v>-17910621</v>
      </c>
    </row>
    <row r="76" spans="1:43" s="2" customFormat="1" x14ac:dyDescent="0.2">
      <c r="A76" s="26" t="s">
        <v>24</v>
      </c>
      <c r="B76" s="9">
        <v>2009</v>
      </c>
      <c r="C76" s="45">
        <v>6</v>
      </c>
      <c r="D76" s="43">
        <v>734598</v>
      </c>
      <c r="E76" s="107"/>
      <c r="F76" s="108"/>
      <c r="G76" s="45">
        <v>124</v>
      </c>
      <c r="H76" s="43">
        <v>13880696</v>
      </c>
      <c r="I76" s="45">
        <v>112</v>
      </c>
      <c r="J76" s="43">
        <v>28136755</v>
      </c>
      <c r="K76" s="45">
        <v>1</v>
      </c>
      <c r="L76" s="43">
        <v>123270</v>
      </c>
      <c r="M76" s="45">
        <v>1</v>
      </c>
      <c r="N76" s="43">
        <v>113437</v>
      </c>
      <c r="O76" s="45">
        <v>0</v>
      </c>
      <c r="P76" s="43">
        <v>0</v>
      </c>
      <c r="Q76" s="45">
        <v>0</v>
      </c>
      <c r="R76" s="43">
        <v>0</v>
      </c>
      <c r="S76" s="10">
        <v>10</v>
      </c>
      <c r="T76" s="10">
        <v>1452002</v>
      </c>
      <c r="U76" s="21">
        <f t="shared" si="20"/>
        <v>254</v>
      </c>
      <c r="V76" s="22">
        <f t="shared" si="21"/>
        <v>44440758</v>
      </c>
      <c r="W76" s="19">
        <f>U76-'Single-Family'!U63</f>
        <v>-30</v>
      </c>
      <c r="X76" s="13">
        <f>W76/'Single-Family'!U63</f>
        <v>-0.10563380281690141</v>
      </c>
      <c r="Y76" s="12">
        <f>V76-'Single-Family'!V63</f>
        <v>-363696</v>
      </c>
      <c r="Z76" s="13">
        <f>Y76/'Single-Family'!V63</f>
        <v>-8.1174072559839702E-3</v>
      </c>
      <c r="AA76" s="12">
        <f t="shared" si="22"/>
        <v>-18274317</v>
      </c>
    </row>
    <row r="77" spans="1:43" s="2" customFormat="1" x14ac:dyDescent="0.2">
      <c r="A77" s="26" t="s">
        <v>25</v>
      </c>
      <c r="B77" s="9">
        <v>2009</v>
      </c>
      <c r="C77" s="45">
        <v>9</v>
      </c>
      <c r="D77" s="43">
        <v>1322724</v>
      </c>
      <c r="E77" s="107"/>
      <c r="F77" s="108"/>
      <c r="G77" s="45">
        <v>79</v>
      </c>
      <c r="H77" s="43">
        <v>9484399</v>
      </c>
      <c r="I77" s="45">
        <v>58</v>
      </c>
      <c r="J77" s="43">
        <v>12828303</v>
      </c>
      <c r="K77" s="45">
        <v>0</v>
      </c>
      <c r="L77" s="43">
        <v>0</v>
      </c>
      <c r="M77" s="45">
        <v>6</v>
      </c>
      <c r="N77" s="43">
        <v>1139862</v>
      </c>
      <c r="O77" s="45">
        <v>0</v>
      </c>
      <c r="P77" s="43">
        <v>0</v>
      </c>
      <c r="Q77" s="45">
        <v>0</v>
      </c>
      <c r="R77" s="43">
        <v>0</v>
      </c>
      <c r="S77" s="10">
        <v>10</v>
      </c>
      <c r="T77" s="10">
        <v>1290401</v>
      </c>
      <c r="U77" s="21">
        <f t="shared" si="20"/>
        <v>162</v>
      </c>
      <c r="V77" s="22">
        <f t="shared" si="21"/>
        <v>26065689</v>
      </c>
      <c r="W77" s="19">
        <f>U77-'Single-Family'!U64</f>
        <v>-148</v>
      </c>
      <c r="X77" s="13">
        <f>W77/'Single-Family'!U64</f>
        <v>-0.47741935483870968</v>
      </c>
      <c r="Y77" s="12">
        <f>V77-'Single-Family'!V64</f>
        <v>-21038303</v>
      </c>
      <c r="Z77" s="13">
        <f>Y77/'Single-Family'!V64</f>
        <v>-0.44663524484294242</v>
      </c>
      <c r="AA77" s="12">
        <f t="shared" si="22"/>
        <v>-39312620</v>
      </c>
    </row>
    <row r="78" spans="1:43" s="2" customFormat="1" x14ac:dyDescent="0.2">
      <c r="A78" s="26" t="s">
        <v>26</v>
      </c>
      <c r="B78" s="9">
        <v>2009</v>
      </c>
      <c r="C78" s="45">
        <v>1</v>
      </c>
      <c r="D78" s="43">
        <v>160684</v>
      </c>
      <c r="E78" s="107"/>
      <c r="F78" s="108"/>
      <c r="G78" s="45">
        <v>149</v>
      </c>
      <c r="H78" s="43">
        <v>16019707</v>
      </c>
      <c r="I78" s="45">
        <v>54</v>
      </c>
      <c r="J78" s="43">
        <v>12140209</v>
      </c>
      <c r="K78" s="45">
        <v>3</v>
      </c>
      <c r="L78" s="43">
        <v>510000</v>
      </c>
      <c r="M78" s="45">
        <v>6</v>
      </c>
      <c r="N78" s="43">
        <v>1455240</v>
      </c>
      <c r="O78" s="45">
        <v>0</v>
      </c>
      <c r="P78" s="43">
        <v>0</v>
      </c>
      <c r="Q78" s="45">
        <v>0</v>
      </c>
      <c r="R78" s="43">
        <v>0</v>
      </c>
      <c r="S78" s="10">
        <v>17</v>
      </c>
      <c r="T78" s="10">
        <v>2143243</v>
      </c>
      <c r="U78" s="21">
        <f t="shared" si="20"/>
        <v>230</v>
      </c>
      <c r="V78" s="22">
        <f t="shared" si="21"/>
        <v>32429083</v>
      </c>
      <c r="W78" s="19">
        <f>U78-'Single-Family'!U65</f>
        <v>-12</v>
      </c>
      <c r="X78" s="13">
        <f>W78/'Single-Family'!U65</f>
        <v>-4.9586776859504134E-2</v>
      </c>
      <c r="Y78" s="12">
        <f>V78-'Single-Family'!V65</f>
        <v>-4466520</v>
      </c>
      <c r="Z78" s="13">
        <f>Y78/'Single-Family'!V65</f>
        <v>-0.12105832773623458</v>
      </c>
      <c r="AA78" s="12">
        <f t="shared" si="22"/>
        <v>-43779140</v>
      </c>
    </row>
    <row r="79" spans="1:43" s="2" customFormat="1" x14ac:dyDescent="0.2">
      <c r="A79" s="26" t="s">
        <v>27</v>
      </c>
      <c r="B79" s="9">
        <v>2009</v>
      </c>
      <c r="C79" s="45">
        <v>8</v>
      </c>
      <c r="D79" s="43">
        <v>992392</v>
      </c>
      <c r="E79" s="107"/>
      <c r="F79" s="108"/>
      <c r="G79" s="45">
        <v>96</v>
      </c>
      <c r="H79" s="43">
        <v>10209155</v>
      </c>
      <c r="I79" s="45">
        <v>48</v>
      </c>
      <c r="J79" s="43">
        <v>10470361</v>
      </c>
      <c r="K79" s="45">
        <v>1</v>
      </c>
      <c r="L79" s="43">
        <v>175000</v>
      </c>
      <c r="M79" s="45">
        <v>2</v>
      </c>
      <c r="N79" s="43">
        <v>236316</v>
      </c>
      <c r="O79" s="45">
        <v>0</v>
      </c>
      <c r="P79" s="43">
        <v>0</v>
      </c>
      <c r="Q79" s="45">
        <v>0</v>
      </c>
      <c r="R79" s="43">
        <v>0</v>
      </c>
      <c r="S79" s="10">
        <v>13</v>
      </c>
      <c r="T79" s="10">
        <v>1820875</v>
      </c>
      <c r="U79" s="21">
        <f t="shared" si="20"/>
        <v>168</v>
      </c>
      <c r="V79" s="22">
        <f t="shared" si="21"/>
        <v>23904099</v>
      </c>
      <c r="W79" s="19">
        <f>U79-'Single-Family'!U66</f>
        <v>53</v>
      </c>
      <c r="X79" s="13">
        <f>W79/'Single-Family'!U66</f>
        <v>0.46086956521739131</v>
      </c>
      <c r="Y79" s="12">
        <f>V79-'Single-Family'!V66</f>
        <v>5596100</v>
      </c>
      <c r="Z79" s="13">
        <f>Y79/'Single-Family'!V66</f>
        <v>0.30566420721346993</v>
      </c>
      <c r="AA79" s="12">
        <f t="shared" si="22"/>
        <v>-38183040</v>
      </c>
    </row>
    <row r="80" spans="1:43" s="2" customFormat="1" x14ac:dyDescent="0.2">
      <c r="A80" s="26" t="s">
        <v>28</v>
      </c>
      <c r="B80" s="9">
        <v>2009</v>
      </c>
      <c r="C80" s="45">
        <v>5</v>
      </c>
      <c r="D80" s="43">
        <v>554486</v>
      </c>
      <c r="E80" s="107"/>
      <c r="F80" s="108"/>
      <c r="G80" s="45">
        <v>91</v>
      </c>
      <c r="H80" s="43">
        <v>11370028</v>
      </c>
      <c r="I80" s="45">
        <v>52</v>
      </c>
      <c r="J80" s="43">
        <v>12378313</v>
      </c>
      <c r="K80" s="45">
        <v>0</v>
      </c>
      <c r="L80" s="43">
        <v>0</v>
      </c>
      <c r="M80" s="45">
        <v>2</v>
      </c>
      <c r="N80" s="43">
        <v>391688</v>
      </c>
      <c r="O80" s="45">
        <v>0</v>
      </c>
      <c r="P80" s="43">
        <v>0</v>
      </c>
      <c r="Q80" s="45">
        <v>0</v>
      </c>
      <c r="R80" s="43">
        <v>0</v>
      </c>
      <c r="S80" s="10">
        <v>9</v>
      </c>
      <c r="T80" s="10">
        <v>1129798</v>
      </c>
      <c r="U80" s="21">
        <f t="shared" si="20"/>
        <v>159</v>
      </c>
      <c r="V80" s="22">
        <f t="shared" si="21"/>
        <v>25824313</v>
      </c>
      <c r="W80" s="19">
        <f>U80-'Single-Family'!U67</f>
        <v>82</v>
      </c>
      <c r="X80" s="13">
        <f>W80/'Single-Family'!U67</f>
        <v>1.0649350649350648</v>
      </c>
      <c r="Y80" s="12">
        <f>V80-'Single-Family'!V67</f>
        <v>14099147</v>
      </c>
      <c r="Z80" s="13">
        <f>Y80/'Single-Family'!V67</f>
        <v>1.202468860568797</v>
      </c>
      <c r="AA80" s="12">
        <f t="shared" si="22"/>
        <v>-24083893</v>
      </c>
    </row>
    <row r="81" spans="1:43" s="2" customFormat="1" ht="13.5" thickBot="1" x14ac:dyDescent="0.25">
      <c r="A81" s="27" t="s">
        <v>29</v>
      </c>
      <c r="B81" s="15">
        <v>2009</v>
      </c>
      <c r="C81" s="46">
        <f>SUM(C69:C80)</f>
        <v>53</v>
      </c>
      <c r="D81" s="44">
        <f>SUM(D69:D80)</f>
        <v>7472204</v>
      </c>
      <c r="E81" s="109"/>
      <c r="F81" s="110"/>
      <c r="G81" s="46">
        <f t="shared" ref="G81:W81" si="23">SUM(G69:G80)</f>
        <v>1509</v>
      </c>
      <c r="H81" s="44">
        <f t="shared" si="23"/>
        <v>159602733</v>
      </c>
      <c r="I81" s="46">
        <f t="shared" si="23"/>
        <v>951</v>
      </c>
      <c r="J81" s="44">
        <f t="shared" si="23"/>
        <v>213321922</v>
      </c>
      <c r="K81" s="46">
        <f t="shared" si="23"/>
        <v>9</v>
      </c>
      <c r="L81" s="44">
        <f t="shared" si="23"/>
        <v>1593770</v>
      </c>
      <c r="M81" s="46">
        <f t="shared" si="23"/>
        <v>36</v>
      </c>
      <c r="N81" s="44">
        <f t="shared" si="23"/>
        <v>6269896</v>
      </c>
      <c r="O81" s="46">
        <f t="shared" si="23"/>
        <v>0</v>
      </c>
      <c r="P81" s="44">
        <f t="shared" si="23"/>
        <v>0</v>
      </c>
      <c r="Q81" s="46">
        <f t="shared" si="23"/>
        <v>0</v>
      </c>
      <c r="R81" s="44">
        <f t="shared" si="23"/>
        <v>0</v>
      </c>
      <c r="S81" s="16">
        <f t="shared" si="23"/>
        <v>119</v>
      </c>
      <c r="T81" s="16">
        <f t="shared" si="23"/>
        <v>17327783</v>
      </c>
      <c r="U81" s="23">
        <f t="shared" si="23"/>
        <v>2677</v>
      </c>
      <c r="V81" s="24">
        <f t="shared" si="23"/>
        <v>405588308</v>
      </c>
      <c r="W81" s="20">
        <f t="shared" si="23"/>
        <v>-208</v>
      </c>
      <c r="X81" s="18">
        <f>W81/'Single-Family'!U68</f>
        <v>-7.2097053726169841E-2</v>
      </c>
      <c r="Y81" s="17">
        <f>SUM(Y69:Y80)</f>
        <v>-24083893</v>
      </c>
      <c r="Z81" s="18">
        <f>Y81/'Single-Family'!V68</f>
        <v>-5.6051783066133246E-2</v>
      </c>
      <c r="AA81" s="17">
        <f>Y81</f>
        <v>-24083893</v>
      </c>
    </row>
    <row r="82" spans="1:43" s="2" customFormat="1" x14ac:dyDescent="0.2">
      <c r="A82" s="26" t="s">
        <v>17</v>
      </c>
      <c r="B82" s="9">
        <v>2010</v>
      </c>
      <c r="C82" s="45">
        <v>3</v>
      </c>
      <c r="D82" s="43">
        <v>639105</v>
      </c>
      <c r="E82" s="107"/>
      <c r="F82" s="108"/>
      <c r="G82" s="45">
        <v>89</v>
      </c>
      <c r="H82" s="43">
        <v>12070411</v>
      </c>
      <c r="I82" s="45">
        <v>43</v>
      </c>
      <c r="J82" s="43">
        <v>8698107</v>
      </c>
      <c r="K82" s="45">
        <v>0</v>
      </c>
      <c r="L82" s="43">
        <v>0</v>
      </c>
      <c r="M82" s="45">
        <v>1</v>
      </c>
      <c r="N82" s="43">
        <v>201130</v>
      </c>
      <c r="O82" s="45">
        <v>0</v>
      </c>
      <c r="P82" s="43">
        <v>0</v>
      </c>
      <c r="Q82" s="45">
        <v>0</v>
      </c>
      <c r="R82" s="43">
        <v>0</v>
      </c>
      <c r="S82" s="10">
        <v>12</v>
      </c>
      <c r="T82" s="10">
        <v>2084901</v>
      </c>
      <c r="U82" s="21">
        <f t="shared" ref="U82:U93" si="24">SUM(C82+G82+I82+K82+M82+O82+Q82+S82)</f>
        <v>148</v>
      </c>
      <c r="V82" s="22">
        <f t="shared" ref="V82:V93" si="25">SUM(D82+H82+J82+L82+N82+P82+R82+T82)</f>
        <v>23693654</v>
      </c>
      <c r="W82" s="19">
        <f>U82-'Single-Family'!U69</f>
        <v>86</v>
      </c>
      <c r="X82" s="13">
        <f>W82/'Single-Family'!U69</f>
        <v>1.3870967741935485</v>
      </c>
      <c r="Y82" s="12">
        <f>V82-'Single-Family'!V69</f>
        <v>11644814</v>
      </c>
      <c r="Z82" s="13">
        <f>Y82/'Single-Family'!V69</f>
        <v>0.96646764335819879</v>
      </c>
      <c r="AA82" s="12">
        <f>Y82</f>
        <v>11644814</v>
      </c>
      <c r="AF82" s="6"/>
      <c r="AG82" s="6"/>
      <c r="AH82" s="6"/>
      <c r="AI82" s="6"/>
      <c r="AJ82" s="6"/>
      <c r="AK82" s="6"/>
      <c r="AL82" s="6"/>
      <c r="AM82" s="6"/>
      <c r="AN82" s="6"/>
      <c r="AO82" s="6"/>
      <c r="AP82" s="6"/>
      <c r="AQ82" s="6"/>
    </row>
    <row r="83" spans="1:43" s="2" customFormat="1" x14ac:dyDescent="0.2">
      <c r="A83" s="26" t="s">
        <v>18</v>
      </c>
      <c r="B83" s="9">
        <v>2010</v>
      </c>
      <c r="C83" s="45">
        <v>5</v>
      </c>
      <c r="D83" s="43">
        <v>829242</v>
      </c>
      <c r="E83" s="107"/>
      <c r="F83" s="108"/>
      <c r="G83" s="45">
        <v>146</v>
      </c>
      <c r="H83" s="43">
        <v>18106886</v>
      </c>
      <c r="I83" s="45">
        <v>90</v>
      </c>
      <c r="J83" s="43">
        <v>18940381</v>
      </c>
      <c r="K83" s="45">
        <v>1</v>
      </c>
      <c r="L83" s="43">
        <v>150000</v>
      </c>
      <c r="M83" s="45">
        <v>2</v>
      </c>
      <c r="N83" s="43">
        <v>321600</v>
      </c>
      <c r="O83" s="45">
        <v>0</v>
      </c>
      <c r="P83" s="43">
        <v>0</v>
      </c>
      <c r="Q83" s="45">
        <v>0</v>
      </c>
      <c r="R83" s="43">
        <v>0</v>
      </c>
      <c r="S83" s="10">
        <v>6</v>
      </c>
      <c r="T83" s="10">
        <v>853842</v>
      </c>
      <c r="U83" s="21">
        <f t="shared" si="24"/>
        <v>250</v>
      </c>
      <c r="V83" s="22">
        <f t="shared" si="25"/>
        <v>39201951</v>
      </c>
      <c r="W83" s="19">
        <f>U83-'Single-Family'!U70</f>
        <v>111</v>
      </c>
      <c r="X83" s="13">
        <f>W83/'Single-Family'!U70</f>
        <v>0.79856115107913672</v>
      </c>
      <c r="Y83" s="12">
        <f>V83-'Single-Family'!V70</f>
        <v>13707880</v>
      </c>
      <c r="Z83" s="13">
        <f>Y83/'Single-Family'!V70</f>
        <v>0.5376889395185257</v>
      </c>
      <c r="AA83" s="12">
        <f t="shared" ref="AA83:AA93" si="26">AA82+Y83</f>
        <v>25352694</v>
      </c>
      <c r="AF83" s="6"/>
      <c r="AG83" s="6"/>
      <c r="AH83" s="6"/>
      <c r="AI83" s="6"/>
      <c r="AJ83" s="6"/>
      <c r="AK83" s="6"/>
      <c r="AL83" s="6"/>
      <c r="AM83" s="6"/>
      <c r="AN83" s="6"/>
      <c r="AO83" s="6"/>
      <c r="AP83" s="6"/>
      <c r="AQ83" s="6"/>
    </row>
    <row r="84" spans="1:43" s="2" customFormat="1" x14ac:dyDescent="0.2">
      <c r="A84" s="26" t="s">
        <v>19</v>
      </c>
      <c r="B84" s="9">
        <v>2010</v>
      </c>
      <c r="C84" s="45">
        <v>1</v>
      </c>
      <c r="D84" s="43">
        <v>286526</v>
      </c>
      <c r="E84" s="107"/>
      <c r="F84" s="108"/>
      <c r="G84" s="45">
        <v>115</v>
      </c>
      <c r="H84" s="43">
        <v>17473321</v>
      </c>
      <c r="I84" s="45">
        <v>72</v>
      </c>
      <c r="J84" s="43">
        <v>15114427</v>
      </c>
      <c r="K84" s="45">
        <v>1</v>
      </c>
      <c r="L84" s="43">
        <v>180000</v>
      </c>
      <c r="M84" s="45">
        <v>4</v>
      </c>
      <c r="N84" s="43">
        <v>736176</v>
      </c>
      <c r="O84" s="45">
        <v>0</v>
      </c>
      <c r="P84" s="43">
        <v>0</v>
      </c>
      <c r="Q84" s="45">
        <v>0</v>
      </c>
      <c r="R84" s="43">
        <v>0</v>
      </c>
      <c r="S84" s="10">
        <v>19</v>
      </c>
      <c r="T84" s="10">
        <v>2457563</v>
      </c>
      <c r="U84" s="21">
        <f t="shared" si="24"/>
        <v>212</v>
      </c>
      <c r="V84" s="22">
        <f t="shared" si="25"/>
        <v>36248013</v>
      </c>
      <c r="W84" s="19">
        <f>U84-'Single-Family'!U71</f>
        <v>54</v>
      </c>
      <c r="X84" s="13">
        <f>W84/'Single-Family'!U71</f>
        <v>0.34177215189873417</v>
      </c>
      <c r="Y84" s="12">
        <f>V84-'Single-Family'!V71</f>
        <v>14254400</v>
      </c>
      <c r="Z84" s="13">
        <f>Y84/'Single-Family'!V71</f>
        <v>0.6481154324212216</v>
      </c>
      <c r="AA84" s="12">
        <f t="shared" si="26"/>
        <v>39607094</v>
      </c>
      <c r="AF84" s="126"/>
      <c r="AG84" s="126"/>
      <c r="AH84" s="126"/>
      <c r="AI84" s="126"/>
      <c r="AJ84" s="126"/>
      <c r="AK84" s="126"/>
      <c r="AL84" s="126"/>
      <c r="AM84" s="126"/>
      <c r="AN84" s="126"/>
      <c r="AO84" s="126"/>
      <c r="AP84" s="126"/>
      <c r="AQ84" s="126"/>
    </row>
    <row r="85" spans="1:43" s="2" customFormat="1" x14ac:dyDescent="0.2">
      <c r="A85" s="26" t="s">
        <v>20</v>
      </c>
      <c r="B85" s="9">
        <v>2010</v>
      </c>
      <c r="C85" s="45">
        <v>4</v>
      </c>
      <c r="D85" s="43">
        <v>698064</v>
      </c>
      <c r="E85" s="107"/>
      <c r="F85" s="108"/>
      <c r="G85" s="45">
        <v>150</v>
      </c>
      <c r="H85" s="43">
        <v>19482144</v>
      </c>
      <c r="I85" s="45">
        <v>99</v>
      </c>
      <c r="J85" s="43">
        <v>21219342</v>
      </c>
      <c r="K85" s="45">
        <v>0</v>
      </c>
      <c r="L85" s="43">
        <v>0</v>
      </c>
      <c r="M85" s="45">
        <v>2</v>
      </c>
      <c r="N85" s="43">
        <v>294944</v>
      </c>
      <c r="O85" s="45">
        <v>0</v>
      </c>
      <c r="P85" s="43">
        <v>0</v>
      </c>
      <c r="Q85" s="45">
        <v>0</v>
      </c>
      <c r="R85" s="43">
        <v>0</v>
      </c>
      <c r="S85" s="10">
        <v>16</v>
      </c>
      <c r="T85" s="10">
        <v>2109746</v>
      </c>
      <c r="U85" s="21">
        <f t="shared" si="24"/>
        <v>271</v>
      </c>
      <c r="V85" s="22">
        <f t="shared" si="25"/>
        <v>43804240</v>
      </c>
      <c r="W85" s="19">
        <f>U85-'Single-Family'!U72</f>
        <v>7</v>
      </c>
      <c r="X85" s="13">
        <f>W85/'Single-Family'!U72</f>
        <v>2.6515151515151516E-2</v>
      </c>
      <c r="Y85" s="12">
        <f>V85-'Single-Family'!V72</f>
        <v>4195809</v>
      </c>
      <c r="Z85" s="13">
        <f>Y85/'Single-Family'!V72</f>
        <v>0.10593221932976846</v>
      </c>
      <c r="AA85" s="12">
        <f t="shared" si="26"/>
        <v>43802903</v>
      </c>
      <c r="AF85" s="26"/>
      <c r="AG85" s="26"/>
      <c r="AH85" s="26"/>
      <c r="AI85" s="26"/>
      <c r="AJ85" s="26"/>
      <c r="AK85" s="26"/>
      <c r="AL85" s="26"/>
      <c r="AM85" s="26"/>
      <c r="AN85" s="26"/>
      <c r="AO85" s="26"/>
      <c r="AP85" s="26"/>
      <c r="AQ85" s="26"/>
    </row>
    <row r="86" spans="1:43" s="2" customFormat="1" x14ac:dyDescent="0.2">
      <c r="A86" s="26" t="s">
        <v>21</v>
      </c>
      <c r="B86" s="9">
        <v>2010</v>
      </c>
      <c r="C86" s="45">
        <v>8</v>
      </c>
      <c r="D86" s="43">
        <v>1055258</v>
      </c>
      <c r="E86" s="107"/>
      <c r="F86" s="108"/>
      <c r="G86" s="45">
        <v>104</v>
      </c>
      <c r="H86" s="43">
        <v>12391176</v>
      </c>
      <c r="I86" s="45">
        <v>42</v>
      </c>
      <c r="J86" s="43">
        <v>9647499</v>
      </c>
      <c r="K86" s="45">
        <v>0</v>
      </c>
      <c r="L86" s="43">
        <v>0</v>
      </c>
      <c r="M86" s="45">
        <v>4</v>
      </c>
      <c r="N86" s="43">
        <v>702331</v>
      </c>
      <c r="O86" s="45">
        <v>0</v>
      </c>
      <c r="P86" s="43">
        <v>0</v>
      </c>
      <c r="Q86" s="45">
        <v>0</v>
      </c>
      <c r="R86" s="43">
        <v>0</v>
      </c>
      <c r="S86" s="10">
        <v>10</v>
      </c>
      <c r="T86" s="10">
        <v>1523062</v>
      </c>
      <c r="U86" s="21">
        <f t="shared" si="24"/>
        <v>168</v>
      </c>
      <c r="V86" s="22">
        <f t="shared" si="25"/>
        <v>25319326</v>
      </c>
      <c r="W86" s="19">
        <f>U86-'Single-Family'!U73</f>
        <v>-159</v>
      </c>
      <c r="X86" s="13">
        <f>W86/'Single-Family'!U73</f>
        <v>-0.48623853211009177</v>
      </c>
      <c r="Y86" s="12">
        <f>V86-'Single-Family'!V73</f>
        <v>-27197626</v>
      </c>
      <c r="Z86" s="13">
        <f>Y86/'Single-Family'!V73</f>
        <v>-0.51788279715852514</v>
      </c>
      <c r="AA86" s="12">
        <f t="shared" si="26"/>
        <v>16605277</v>
      </c>
      <c r="AF86" s="26"/>
      <c r="AG86" s="26"/>
      <c r="AH86" s="26"/>
      <c r="AI86" s="26"/>
      <c r="AJ86" s="26"/>
      <c r="AK86" s="26"/>
      <c r="AL86" s="26"/>
      <c r="AM86" s="26"/>
      <c r="AN86" s="26"/>
      <c r="AO86" s="26"/>
      <c r="AP86" s="26"/>
      <c r="AQ86" s="26"/>
    </row>
    <row r="87" spans="1:43" s="2" customFormat="1" x14ac:dyDescent="0.2">
      <c r="A87" s="26" t="s">
        <v>30</v>
      </c>
      <c r="B87" s="9">
        <v>2010</v>
      </c>
      <c r="C87" s="45">
        <v>4</v>
      </c>
      <c r="D87" s="43">
        <v>627081</v>
      </c>
      <c r="E87" s="107"/>
      <c r="F87" s="108"/>
      <c r="G87" s="45">
        <v>101</v>
      </c>
      <c r="H87" s="43">
        <v>14244901</v>
      </c>
      <c r="I87" s="45">
        <v>71</v>
      </c>
      <c r="J87" s="43">
        <v>16294177</v>
      </c>
      <c r="K87" s="45">
        <v>1</v>
      </c>
      <c r="L87" s="43">
        <v>102000</v>
      </c>
      <c r="M87" s="45">
        <v>4</v>
      </c>
      <c r="N87" s="43">
        <v>587742</v>
      </c>
      <c r="O87" s="45">
        <v>0</v>
      </c>
      <c r="P87" s="43">
        <v>0</v>
      </c>
      <c r="Q87" s="45">
        <v>0</v>
      </c>
      <c r="R87" s="43">
        <v>0</v>
      </c>
      <c r="S87" s="10">
        <v>6</v>
      </c>
      <c r="T87" s="10">
        <v>786799</v>
      </c>
      <c r="U87" s="21">
        <f t="shared" si="24"/>
        <v>187</v>
      </c>
      <c r="V87" s="22">
        <f t="shared" si="25"/>
        <v>32642700</v>
      </c>
      <c r="W87" s="19">
        <f>U87-'Single-Family'!U74</f>
        <v>-205</v>
      </c>
      <c r="X87" s="13">
        <f>W87/'Single-Family'!U74</f>
        <v>-0.52295918367346939</v>
      </c>
      <c r="Y87" s="12">
        <f>V87-'Single-Family'!V74</f>
        <v>-18643732</v>
      </c>
      <c r="Z87" s="13">
        <f>Y87/'Single-Family'!V74</f>
        <v>-0.36352172052054627</v>
      </c>
      <c r="AA87" s="12">
        <f t="shared" si="26"/>
        <v>-2038455</v>
      </c>
    </row>
    <row r="88" spans="1:43" s="2" customFormat="1" x14ac:dyDescent="0.2">
      <c r="A88" s="26" t="s">
        <v>23</v>
      </c>
      <c r="B88" s="9">
        <v>2010</v>
      </c>
      <c r="C88" s="45">
        <v>6</v>
      </c>
      <c r="D88" s="43">
        <v>1071419</v>
      </c>
      <c r="E88" s="107"/>
      <c r="F88" s="108"/>
      <c r="G88" s="45">
        <v>99</v>
      </c>
      <c r="H88" s="43">
        <v>13402177</v>
      </c>
      <c r="I88" s="45">
        <v>37</v>
      </c>
      <c r="J88" s="43">
        <v>8022280</v>
      </c>
      <c r="K88" s="45">
        <v>2</v>
      </c>
      <c r="L88" s="43">
        <v>382000</v>
      </c>
      <c r="M88" s="45">
        <v>4</v>
      </c>
      <c r="N88" s="43">
        <v>596782</v>
      </c>
      <c r="O88" s="45">
        <v>0</v>
      </c>
      <c r="P88" s="43">
        <v>0</v>
      </c>
      <c r="Q88" s="45">
        <v>0</v>
      </c>
      <c r="R88" s="43">
        <v>0</v>
      </c>
      <c r="S88" s="10">
        <v>5</v>
      </c>
      <c r="T88" s="10">
        <v>766696</v>
      </c>
      <c r="U88" s="21">
        <f t="shared" si="24"/>
        <v>153</v>
      </c>
      <c r="V88" s="22">
        <f t="shared" si="25"/>
        <v>24241354</v>
      </c>
      <c r="W88" s="19">
        <f>U88-'Single-Family'!U75</f>
        <v>-209</v>
      </c>
      <c r="X88" s="13">
        <f>W88/'Single-Family'!U75</f>
        <v>-0.57734806629834257</v>
      </c>
      <c r="Y88" s="12">
        <f>V88-'Single-Family'!V75</f>
        <v>-25734673</v>
      </c>
      <c r="Z88" s="13">
        <f>Y88/'Single-Family'!V75</f>
        <v>-0.51494035330179411</v>
      </c>
      <c r="AA88" s="12">
        <f t="shared" si="26"/>
        <v>-27773128</v>
      </c>
    </row>
    <row r="89" spans="1:43" s="2" customFormat="1" x14ac:dyDescent="0.2">
      <c r="A89" s="26" t="s">
        <v>24</v>
      </c>
      <c r="B89" s="9">
        <v>2010</v>
      </c>
      <c r="C89" s="45">
        <v>3</v>
      </c>
      <c r="D89" s="43">
        <v>539951</v>
      </c>
      <c r="E89" s="107"/>
      <c r="F89" s="108"/>
      <c r="G89" s="45">
        <v>82</v>
      </c>
      <c r="H89" s="43">
        <v>12016523</v>
      </c>
      <c r="I89" s="45">
        <v>43</v>
      </c>
      <c r="J89" s="43">
        <v>9834374</v>
      </c>
      <c r="K89" s="45">
        <v>0</v>
      </c>
      <c r="L89" s="43">
        <v>0</v>
      </c>
      <c r="M89" s="45">
        <v>3</v>
      </c>
      <c r="N89" s="43">
        <v>374648</v>
      </c>
      <c r="O89" s="45">
        <v>0</v>
      </c>
      <c r="P89" s="43">
        <v>0</v>
      </c>
      <c r="Q89" s="45">
        <v>0</v>
      </c>
      <c r="R89" s="43">
        <v>0</v>
      </c>
      <c r="S89" s="10">
        <v>12</v>
      </c>
      <c r="T89" s="10">
        <v>1842005</v>
      </c>
      <c r="U89" s="21">
        <f t="shared" si="24"/>
        <v>143</v>
      </c>
      <c r="V89" s="22">
        <f t="shared" si="25"/>
        <v>24607501</v>
      </c>
      <c r="W89" s="19">
        <f>U89-'Single-Family'!U76</f>
        <v>-111</v>
      </c>
      <c r="X89" s="13">
        <f>W89/'Single-Family'!U76</f>
        <v>-0.43700787401574803</v>
      </c>
      <c r="Y89" s="12">
        <f>V89-'Single-Family'!V76</f>
        <v>-19833257</v>
      </c>
      <c r="Z89" s="13">
        <f>Y89/'Single-Family'!V76</f>
        <v>-0.44628529963417818</v>
      </c>
      <c r="AA89" s="12">
        <f t="shared" si="26"/>
        <v>-47606385</v>
      </c>
    </row>
    <row r="90" spans="1:43" s="2" customFormat="1" x14ac:dyDescent="0.2">
      <c r="A90" s="26" t="s">
        <v>25</v>
      </c>
      <c r="B90" s="9">
        <v>2010</v>
      </c>
      <c r="C90" s="45">
        <v>4</v>
      </c>
      <c r="D90" s="43">
        <v>886327</v>
      </c>
      <c r="E90" s="107"/>
      <c r="F90" s="108"/>
      <c r="G90" s="45">
        <v>79</v>
      </c>
      <c r="H90" s="43">
        <v>11712947</v>
      </c>
      <c r="I90" s="45">
        <v>65</v>
      </c>
      <c r="J90" s="43">
        <v>13689074</v>
      </c>
      <c r="K90" s="45">
        <v>0</v>
      </c>
      <c r="L90" s="43">
        <v>0</v>
      </c>
      <c r="M90" s="45">
        <v>3</v>
      </c>
      <c r="N90" s="43">
        <v>378944</v>
      </c>
      <c r="O90" s="45">
        <v>0</v>
      </c>
      <c r="P90" s="43">
        <v>0</v>
      </c>
      <c r="Q90" s="45">
        <v>0</v>
      </c>
      <c r="R90" s="43">
        <v>0</v>
      </c>
      <c r="S90" s="10">
        <v>6</v>
      </c>
      <c r="T90" s="10">
        <v>789879</v>
      </c>
      <c r="U90" s="21">
        <f t="shared" si="24"/>
        <v>157</v>
      </c>
      <c r="V90" s="22">
        <f t="shared" si="25"/>
        <v>27457171</v>
      </c>
      <c r="W90" s="19">
        <f>U90-'Single-Family'!U77</f>
        <v>-5</v>
      </c>
      <c r="X90" s="13">
        <f>W90/'Single-Family'!U77</f>
        <v>-3.0864197530864196E-2</v>
      </c>
      <c r="Y90" s="12">
        <f>V90-'Single-Family'!V77</f>
        <v>1391482</v>
      </c>
      <c r="Z90" s="13">
        <f>Y90/'Single-Family'!V77</f>
        <v>5.338366463284358E-2</v>
      </c>
      <c r="AA90" s="12">
        <f t="shared" si="26"/>
        <v>-46214903</v>
      </c>
    </row>
    <row r="91" spans="1:43" s="2" customFormat="1" x14ac:dyDescent="0.2">
      <c r="A91" s="26" t="s">
        <v>26</v>
      </c>
      <c r="B91" s="9">
        <v>2010</v>
      </c>
      <c r="C91" s="45">
        <v>9</v>
      </c>
      <c r="D91" s="43">
        <v>1347533</v>
      </c>
      <c r="E91" s="107"/>
      <c r="F91" s="108"/>
      <c r="G91" s="45">
        <v>99</v>
      </c>
      <c r="H91" s="43">
        <v>12888380</v>
      </c>
      <c r="I91" s="45">
        <v>58</v>
      </c>
      <c r="J91" s="43">
        <v>14158013</v>
      </c>
      <c r="K91" s="45">
        <v>0</v>
      </c>
      <c r="L91" s="43">
        <v>0</v>
      </c>
      <c r="M91" s="45">
        <v>2</v>
      </c>
      <c r="N91" s="43">
        <v>372292</v>
      </c>
      <c r="O91" s="45">
        <v>0</v>
      </c>
      <c r="P91" s="43">
        <v>0</v>
      </c>
      <c r="Q91" s="45">
        <v>0</v>
      </c>
      <c r="R91" s="43">
        <v>0</v>
      </c>
      <c r="S91" s="10">
        <v>2</v>
      </c>
      <c r="T91" s="10">
        <v>303886</v>
      </c>
      <c r="U91" s="21">
        <f t="shared" si="24"/>
        <v>170</v>
      </c>
      <c r="V91" s="22">
        <f t="shared" si="25"/>
        <v>29070104</v>
      </c>
      <c r="W91" s="19">
        <f>U91-'Single-Family'!U78</f>
        <v>-60</v>
      </c>
      <c r="X91" s="13">
        <f>W91/'Single-Family'!U78</f>
        <v>-0.2608695652173913</v>
      </c>
      <c r="Y91" s="12">
        <f>V91-'Single-Family'!V78</f>
        <v>-3358979</v>
      </c>
      <c r="Z91" s="13">
        <f>Y91/'Single-Family'!V78</f>
        <v>-0.10357921622390617</v>
      </c>
      <c r="AA91" s="12">
        <f t="shared" si="26"/>
        <v>-49573882</v>
      </c>
    </row>
    <row r="92" spans="1:43" s="2" customFormat="1" x14ac:dyDescent="0.2">
      <c r="A92" s="26" t="s">
        <v>27</v>
      </c>
      <c r="B92" s="9">
        <v>2010</v>
      </c>
      <c r="C92" s="45">
        <v>4</v>
      </c>
      <c r="D92" s="43">
        <v>783579</v>
      </c>
      <c r="E92" s="107"/>
      <c r="F92" s="108"/>
      <c r="G92" s="45">
        <v>59</v>
      </c>
      <c r="H92" s="43">
        <v>9026046</v>
      </c>
      <c r="I92" s="45">
        <v>43</v>
      </c>
      <c r="J92" s="43">
        <v>10244787</v>
      </c>
      <c r="K92" s="45">
        <v>0</v>
      </c>
      <c r="L92" s="43">
        <v>0</v>
      </c>
      <c r="M92" s="45">
        <v>6</v>
      </c>
      <c r="N92" s="43">
        <v>1845575</v>
      </c>
      <c r="O92" s="45">
        <v>0</v>
      </c>
      <c r="P92" s="43">
        <v>0</v>
      </c>
      <c r="Q92" s="45">
        <v>0</v>
      </c>
      <c r="R92" s="43">
        <v>0</v>
      </c>
      <c r="S92" s="10">
        <v>7</v>
      </c>
      <c r="T92" s="10">
        <v>1012667</v>
      </c>
      <c r="U92" s="21">
        <f t="shared" si="24"/>
        <v>119</v>
      </c>
      <c r="V92" s="22">
        <f t="shared" si="25"/>
        <v>22912654</v>
      </c>
      <c r="W92" s="19">
        <f>U92-'Single-Family'!U79</f>
        <v>-49</v>
      </c>
      <c r="X92" s="13">
        <f>W92/'Single-Family'!U79</f>
        <v>-0.29166666666666669</v>
      </c>
      <c r="Y92" s="12">
        <f>V92-'Single-Family'!V79</f>
        <v>-991445</v>
      </c>
      <c r="Z92" s="13">
        <f>Y92/'Single-Family'!V79</f>
        <v>-4.1475941009113122E-2</v>
      </c>
      <c r="AA92" s="12">
        <f t="shared" si="26"/>
        <v>-50565327</v>
      </c>
    </row>
    <row r="93" spans="1:43" s="2" customFormat="1" x14ac:dyDescent="0.2">
      <c r="A93" s="26" t="s">
        <v>28</v>
      </c>
      <c r="B93" s="9">
        <v>2010</v>
      </c>
      <c r="C93" s="45">
        <v>1</v>
      </c>
      <c r="D93" s="43">
        <v>94000</v>
      </c>
      <c r="E93" s="107"/>
      <c r="F93" s="108"/>
      <c r="G93" s="45">
        <v>56</v>
      </c>
      <c r="H93" s="43">
        <v>8325732</v>
      </c>
      <c r="I93" s="45">
        <v>28</v>
      </c>
      <c r="J93" s="43">
        <v>6137775</v>
      </c>
      <c r="K93" s="45">
        <v>0</v>
      </c>
      <c r="L93" s="43">
        <v>0</v>
      </c>
      <c r="M93" s="45">
        <v>2</v>
      </c>
      <c r="N93" s="43">
        <v>546909</v>
      </c>
      <c r="O93" s="45">
        <v>0</v>
      </c>
      <c r="P93" s="43">
        <v>0</v>
      </c>
      <c r="Q93" s="45">
        <v>0</v>
      </c>
      <c r="R93" s="43">
        <v>0</v>
      </c>
      <c r="S93" s="10">
        <v>7</v>
      </c>
      <c r="T93" s="10">
        <v>1273566</v>
      </c>
      <c r="U93" s="21">
        <f t="shared" si="24"/>
        <v>94</v>
      </c>
      <c r="V93" s="22">
        <f t="shared" si="25"/>
        <v>16377982</v>
      </c>
      <c r="W93" s="19">
        <f>U93-'Single-Family'!U80</f>
        <v>-65</v>
      </c>
      <c r="X93" s="13">
        <f>W93/'Single-Family'!U80</f>
        <v>-0.4088050314465409</v>
      </c>
      <c r="Y93" s="12">
        <f>V93-'Single-Family'!V80</f>
        <v>-9446331</v>
      </c>
      <c r="Z93" s="13">
        <f>Y93/'Single-Family'!V80</f>
        <v>-0.36579215098577839</v>
      </c>
      <c r="AA93" s="12">
        <f t="shared" si="26"/>
        <v>-60011658</v>
      </c>
    </row>
    <row r="94" spans="1:43" s="2" customFormat="1" ht="13.5" thickBot="1" x14ac:dyDescent="0.25">
      <c r="A94" s="27" t="s">
        <v>29</v>
      </c>
      <c r="B94" s="15">
        <v>2010</v>
      </c>
      <c r="C94" s="46">
        <f>SUM(C82:C93)</f>
        <v>52</v>
      </c>
      <c r="D94" s="44">
        <f>SUM(D82:D93)</f>
        <v>8858085</v>
      </c>
      <c r="E94" s="109"/>
      <c r="F94" s="110"/>
      <c r="G94" s="46">
        <f t="shared" ref="G94:W94" si="27">SUM(G82:G93)</f>
        <v>1179</v>
      </c>
      <c r="H94" s="44">
        <f t="shared" si="27"/>
        <v>161140644</v>
      </c>
      <c r="I94" s="46">
        <f t="shared" si="27"/>
        <v>691</v>
      </c>
      <c r="J94" s="44">
        <f t="shared" si="27"/>
        <v>152000236</v>
      </c>
      <c r="K94" s="46">
        <f t="shared" si="27"/>
        <v>5</v>
      </c>
      <c r="L94" s="44">
        <f t="shared" si="27"/>
        <v>814000</v>
      </c>
      <c r="M94" s="46">
        <f t="shared" si="27"/>
        <v>37</v>
      </c>
      <c r="N94" s="44">
        <f t="shared" si="27"/>
        <v>6959073</v>
      </c>
      <c r="O94" s="46">
        <f t="shared" si="27"/>
        <v>0</v>
      </c>
      <c r="P94" s="44">
        <f t="shared" si="27"/>
        <v>0</v>
      </c>
      <c r="Q94" s="46">
        <f t="shared" si="27"/>
        <v>0</v>
      </c>
      <c r="R94" s="44">
        <f t="shared" si="27"/>
        <v>0</v>
      </c>
      <c r="S94" s="16">
        <f t="shared" si="27"/>
        <v>108</v>
      </c>
      <c r="T94" s="16">
        <f t="shared" si="27"/>
        <v>15804612</v>
      </c>
      <c r="U94" s="23">
        <f t="shared" si="27"/>
        <v>2072</v>
      </c>
      <c r="V94" s="24">
        <f t="shared" si="27"/>
        <v>345576650</v>
      </c>
      <c r="W94" s="20">
        <f t="shared" si="27"/>
        <v>-605</v>
      </c>
      <c r="X94" s="18">
        <f>W94/'Single-Family'!U81</f>
        <v>-0.22599925289503175</v>
      </c>
      <c r="Y94" s="17">
        <f>SUM(Y82:Y93)</f>
        <v>-60011658</v>
      </c>
      <c r="Z94" s="18">
        <f>Y94/'Single-Family'!V81</f>
        <v>-0.14796200190267811</v>
      </c>
      <c r="AA94" s="17">
        <f>Y94</f>
        <v>-60011658</v>
      </c>
    </row>
    <row r="95" spans="1:43" s="2" customFormat="1" x14ac:dyDescent="0.2">
      <c r="A95" s="26" t="s">
        <v>17</v>
      </c>
      <c r="B95" s="9">
        <v>2011</v>
      </c>
      <c r="C95" s="45">
        <v>1</v>
      </c>
      <c r="D95" s="43">
        <v>94000</v>
      </c>
      <c r="E95" s="107"/>
      <c r="F95" s="108"/>
      <c r="G95" s="45">
        <v>47</v>
      </c>
      <c r="H95" s="43">
        <v>6590768</v>
      </c>
      <c r="I95" s="45">
        <v>31</v>
      </c>
      <c r="J95" s="43">
        <v>6722369</v>
      </c>
      <c r="K95" s="45">
        <v>0</v>
      </c>
      <c r="L95" s="43">
        <v>0</v>
      </c>
      <c r="M95" s="45">
        <v>1</v>
      </c>
      <c r="N95" s="43">
        <v>161872</v>
      </c>
      <c r="O95" s="45">
        <v>0</v>
      </c>
      <c r="P95" s="43">
        <v>0</v>
      </c>
      <c r="Q95" s="45">
        <v>0</v>
      </c>
      <c r="R95" s="43">
        <v>0</v>
      </c>
      <c r="S95" s="10">
        <v>2</v>
      </c>
      <c r="T95" s="10">
        <v>558497</v>
      </c>
      <c r="U95" s="21">
        <f t="shared" ref="U95:U132" si="28">SUM(C95+G95+I95+K95+M95+O95+Q95+S95)</f>
        <v>82</v>
      </c>
      <c r="V95" s="22">
        <f t="shared" ref="V95:V132" si="29">SUM(D95+H95+J95+L95+N95+P95+R95+T95)</f>
        <v>14127506</v>
      </c>
      <c r="W95" s="19">
        <f>U95-'Single-Family'!U82</f>
        <v>-66</v>
      </c>
      <c r="X95" s="13">
        <f>W95/'Single-Family'!U82</f>
        <v>-0.44594594594594594</v>
      </c>
      <c r="Y95" s="12">
        <f>V95-'Single-Family'!V82</f>
        <v>-9566148</v>
      </c>
      <c r="Z95" s="13">
        <f>Y95/'Single-Family'!V82</f>
        <v>-0.4037430444455718</v>
      </c>
      <c r="AA95" s="12">
        <f>Y95</f>
        <v>-9566148</v>
      </c>
    </row>
    <row r="96" spans="1:43" s="2" customFormat="1" x14ac:dyDescent="0.2">
      <c r="A96" s="26" t="s">
        <v>18</v>
      </c>
      <c r="B96" s="9">
        <v>2011</v>
      </c>
      <c r="C96" s="45">
        <v>4</v>
      </c>
      <c r="D96" s="43">
        <v>676324</v>
      </c>
      <c r="E96" s="107"/>
      <c r="F96" s="108"/>
      <c r="G96" s="45">
        <v>63</v>
      </c>
      <c r="H96" s="43">
        <v>8234244</v>
      </c>
      <c r="I96" s="45">
        <v>28</v>
      </c>
      <c r="J96" s="43">
        <v>6741116</v>
      </c>
      <c r="K96" s="45">
        <v>0</v>
      </c>
      <c r="L96" s="43">
        <v>0</v>
      </c>
      <c r="M96" s="45">
        <v>0</v>
      </c>
      <c r="N96" s="43">
        <v>0</v>
      </c>
      <c r="O96" s="45">
        <v>0</v>
      </c>
      <c r="P96" s="43">
        <v>0</v>
      </c>
      <c r="Q96" s="45">
        <v>0</v>
      </c>
      <c r="R96" s="43">
        <v>0</v>
      </c>
      <c r="S96" s="10">
        <v>3</v>
      </c>
      <c r="T96" s="10">
        <v>515284</v>
      </c>
      <c r="U96" s="21">
        <f t="shared" si="28"/>
        <v>98</v>
      </c>
      <c r="V96" s="22">
        <f t="shared" si="29"/>
        <v>16166968</v>
      </c>
      <c r="W96" s="19">
        <f>U96-'Single-Family'!U83</f>
        <v>-152</v>
      </c>
      <c r="X96" s="13">
        <f>W96/'Single-Family'!U83</f>
        <v>-0.60799999999999998</v>
      </c>
      <c r="Y96" s="12">
        <f>V96-'Single-Family'!V83</f>
        <v>-23034983</v>
      </c>
      <c r="Z96" s="13">
        <f>Y96/'Single-Family'!V83</f>
        <v>-0.58759787236099548</v>
      </c>
      <c r="AA96" s="12">
        <f t="shared" ref="AA96:AA106" si="30">AA95+Y96</f>
        <v>-32601131</v>
      </c>
    </row>
    <row r="97" spans="1:27" s="2" customFormat="1" x14ac:dyDescent="0.2">
      <c r="A97" s="26" t="s">
        <v>19</v>
      </c>
      <c r="B97" s="9">
        <v>2011</v>
      </c>
      <c r="C97" s="45">
        <v>2</v>
      </c>
      <c r="D97" s="43">
        <v>423112</v>
      </c>
      <c r="E97" s="107"/>
      <c r="F97" s="108"/>
      <c r="G97" s="45">
        <v>101</v>
      </c>
      <c r="H97" s="43">
        <v>13158720</v>
      </c>
      <c r="I97" s="45">
        <v>56</v>
      </c>
      <c r="J97" s="43">
        <v>11757501</v>
      </c>
      <c r="K97" s="45">
        <v>0</v>
      </c>
      <c r="L97" s="43">
        <v>0</v>
      </c>
      <c r="M97" s="45">
        <v>4</v>
      </c>
      <c r="N97" s="43">
        <v>808953</v>
      </c>
      <c r="O97" s="45">
        <v>0</v>
      </c>
      <c r="P97" s="43">
        <v>0</v>
      </c>
      <c r="Q97" s="45">
        <v>0</v>
      </c>
      <c r="R97" s="43">
        <v>0</v>
      </c>
      <c r="S97" s="10">
        <v>6</v>
      </c>
      <c r="T97" s="10">
        <v>1171190</v>
      </c>
      <c r="U97" s="21">
        <f t="shared" si="28"/>
        <v>169</v>
      </c>
      <c r="V97" s="22">
        <f t="shared" si="29"/>
        <v>27319476</v>
      </c>
      <c r="W97" s="19">
        <f>U97-'Single-Family'!U84</f>
        <v>-43</v>
      </c>
      <c r="X97" s="13">
        <f>W97/'Single-Family'!U84</f>
        <v>-0.20283018867924529</v>
      </c>
      <c r="Y97" s="12">
        <f>V97-'Single-Family'!V84</f>
        <v>-8928537</v>
      </c>
      <c r="Z97" s="13">
        <f>Y97/'Single-Family'!V84</f>
        <v>-0.2463179705877947</v>
      </c>
      <c r="AA97" s="12">
        <f t="shared" si="30"/>
        <v>-41529668</v>
      </c>
    </row>
    <row r="98" spans="1:27" s="2" customFormat="1" x14ac:dyDescent="0.2">
      <c r="A98" s="26" t="s">
        <v>20</v>
      </c>
      <c r="B98" s="9">
        <v>2011</v>
      </c>
      <c r="C98" s="45">
        <v>6</v>
      </c>
      <c r="D98" s="43">
        <v>1010070</v>
      </c>
      <c r="E98" s="107"/>
      <c r="F98" s="108"/>
      <c r="G98" s="45">
        <v>112</v>
      </c>
      <c r="H98" s="43">
        <v>14971372</v>
      </c>
      <c r="I98" s="45">
        <v>74</v>
      </c>
      <c r="J98" s="43">
        <v>15995250</v>
      </c>
      <c r="K98" s="45">
        <v>0</v>
      </c>
      <c r="L98" s="43">
        <v>0</v>
      </c>
      <c r="M98" s="45">
        <v>3</v>
      </c>
      <c r="N98" s="43">
        <v>589830</v>
      </c>
      <c r="O98" s="45">
        <v>0</v>
      </c>
      <c r="P98" s="43">
        <v>0</v>
      </c>
      <c r="Q98" s="45">
        <v>0</v>
      </c>
      <c r="R98" s="43">
        <v>0</v>
      </c>
      <c r="S98" s="10">
        <v>9</v>
      </c>
      <c r="T98" s="10">
        <v>1693677</v>
      </c>
      <c r="U98" s="21">
        <f t="shared" si="28"/>
        <v>204</v>
      </c>
      <c r="V98" s="22">
        <f t="shared" si="29"/>
        <v>34260199</v>
      </c>
      <c r="W98" s="19">
        <f>U98-'Single-Family'!U85</f>
        <v>-67</v>
      </c>
      <c r="X98" s="13">
        <f>W98/'Single-Family'!U85</f>
        <v>-0.24723247232472326</v>
      </c>
      <c r="Y98" s="12">
        <f>V98-'Single-Family'!V85</f>
        <v>-9544041</v>
      </c>
      <c r="Z98" s="13">
        <f>Y98/'Single-Family'!V85</f>
        <v>-0.21787938793139661</v>
      </c>
      <c r="AA98" s="12">
        <f t="shared" si="30"/>
        <v>-51073709</v>
      </c>
    </row>
    <row r="99" spans="1:27" s="2" customFormat="1" x14ac:dyDescent="0.2">
      <c r="A99" s="26" t="s">
        <v>21</v>
      </c>
      <c r="B99" s="9">
        <v>2011</v>
      </c>
      <c r="C99" s="45">
        <v>4</v>
      </c>
      <c r="D99" s="43">
        <v>1038165</v>
      </c>
      <c r="E99" s="107"/>
      <c r="F99" s="108"/>
      <c r="G99" s="45">
        <v>103</v>
      </c>
      <c r="H99" s="43">
        <v>14561438</v>
      </c>
      <c r="I99" s="45">
        <v>82</v>
      </c>
      <c r="J99" s="43">
        <v>17449035</v>
      </c>
      <c r="K99" s="45">
        <v>3</v>
      </c>
      <c r="L99" s="43">
        <v>662000</v>
      </c>
      <c r="M99" s="45">
        <v>8</v>
      </c>
      <c r="N99" s="43">
        <v>1587082</v>
      </c>
      <c r="O99" s="45">
        <v>0</v>
      </c>
      <c r="P99" s="43">
        <v>0</v>
      </c>
      <c r="Q99" s="45">
        <v>0</v>
      </c>
      <c r="R99" s="43">
        <v>0</v>
      </c>
      <c r="S99" s="10">
        <v>11</v>
      </c>
      <c r="T99" s="10">
        <v>2172205</v>
      </c>
      <c r="U99" s="21">
        <f t="shared" si="28"/>
        <v>211</v>
      </c>
      <c r="V99" s="22">
        <f t="shared" si="29"/>
        <v>37469925</v>
      </c>
      <c r="W99" s="19">
        <f>U99-'Single-Family'!U86</f>
        <v>43</v>
      </c>
      <c r="X99" s="13">
        <f>W99/'Single-Family'!U86</f>
        <v>0.25595238095238093</v>
      </c>
      <c r="Y99" s="12">
        <f>V99-'Single-Family'!V86</f>
        <v>12150599</v>
      </c>
      <c r="Z99" s="13">
        <f>Y99/'Single-Family'!V86</f>
        <v>0.47989425152944437</v>
      </c>
      <c r="AA99" s="12">
        <f t="shared" si="30"/>
        <v>-38923110</v>
      </c>
    </row>
    <row r="100" spans="1:27" s="2" customFormat="1" x14ac:dyDescent="0.2">
      <c r="A100" s="26" t="s">
        <v>30</v>
      </c>
      <c r="B100" s="9">
        <v>2011</v>
      </c>
      <c r="C100" s="45">
        <v>7</v>
      </c>
      <c r="D100" s="43">
        <v>1305634</v>
      </c>
      <c r="E100" s="107"/>
      <c r="F100" s="108"/>
      <c r="G100" s="45">
        <v>98</v>
      </c>
      <c r="H100" s="43">
        <v>14004311</v>
      </c>
      <c r="I100" s="45">
        <v>54</v>
      </c>
      <c r="J100" s="43">
        <v>14013782</v>
      </c>
      <c r="K100" s="45">
        <v>0</v>
      </c>
      <c r="L100" s="43">
        <v>0</v>
      </c>
      <c r="M100" s="45">
        <v>4</v>
      </c>
      <c r="N100" s="43">
        <v>714148</v>
      </c>
      <c r="O100" s="45">
        <v>0</v>
      </c>
      <c r="P100" s="43">
        <v>0</v>
      </c>
      <c r="Q100" s="45">
        <v>0</v>
      </c>
      <c r="R100" s="43">
        <v>0</v>
      </c>
      <c r="S100" s="10">
        <v>10</v>
      </c>
      <c r="T100" s="10">
        <v>1827493</v>
      </c>
      <c r="U100" s="21">
        <f t="shared" si="28"/>
        <v>173</v>
      </c>
      <c r="V100" s="22">
        <f t="shared" si="29"/>
        <v>31865368</v>
      </c>
      <c r="W100" s="19">
        <f>U100-'Single-Family'!U87</f>
        <v>-14</v>
      </c>
      <c r="X100" s="13">
        <f>W100/'Single-Family'!U87</f>
        <v>-7.4866310160427801E-2</v>
      </c>
      <c r="Y100" s="12">
        <f>V100-'Single-Family'!V87</f>
        <v>-777332</v>
      </c>
      <c r="Z100" s="13">
        <f>Y100/'Single-Family'!V87</f>
        <v>-2.3813348773232608E-2</v>
      </c>
      <c r="AA100" s="12">
        <f t="shared" si="30"/>
        <v>-39700442</v>
      </c>
    </row>
    <row r="101" spans="1:27" s="2" customFormat="1" x14ac:dyDescent="0.2">
      <c r="A101" s="26" t="s">
        <v>23</v>
      </c>
      <c r="B101" s="9">
        <v>2011</v>
      </c>
      <c r="C101" s="45">
        <v>5</v>
      </c>
      <c r="D101" s="43">
        <v>1028546</v>
      </c>
      <c r="E101" s="107"/>
      <c r="F101" s="108"/>
      <c r="G101" s="45">
        <v>128</v>
      </c>
      <c r="H101" s="43">
        <v>18394440</v>
      </c>
      <c r="I101" s="45">
        <v>64</v>
      </c>
      <c r="J101" s="43">
        <v>13620851</v>
      </c>
      <c r="K101" s="45">
        <v>1</v>
      </c>
      <c r="L101" s="43">
        <v>75000</v>
      </c>
      <c r="M101" s="45">
        <v>3</v>
      </c>
      <c r="N101" s="43">
        <v>564777</v>
      </c>
      <c r="O101" s="45">
        <v>0</v>
      </c>
      <c r="P101" s="43">
        <v>0</v>
      </c>
      <c r="Q101" s="45">
        <v>0</v>
      </c>
      <c r="R101" s="43">
        <v>0</v>
      </c>
      <c r="S101" s="10">
        <v>1</v>
      </c>
      <c r="T101" s="10">
        <v>168252</v>
      </c>
      <c r="U101" s="21">
        <f t="shared" si="28"/>
        <v>202</v>
      </c>
      <c r="V101" s="22">
        <f t="shared" si="29"/>
        <v>33851866</v>
      </c>
      <c r="W101" s="19">
        <f>U101-'Single-Family'!U88</f>
        <v>49</v>
      </c>
      <c r="X101" s="13">
        <f>W101/'Single-Family'!U88</f>
        <v>0.3202614379084967</v>
      </c>
      <c r="Y101" s="12">
        <f>V101-'Single-Family'!V88</f>
        <v>9610512</v>
      </c>
      <c r="Z101" s="13">
        <f>Y101/'Single-Family'!V88</f>
        <v>0.39645112232592289</v>
      </c>
      <c r="AA101" s="12">
        <f t="shared" si="30"/>
        <v>-30089930</v>
      </c>
    </row>
    <row r="102" spans="1:27" s="2" customFormat="1" x14ac:dyDescent="0.2">
      <c r="A102" s="26" t="s">
        <v>24</v>
      </c>
      <c r="B102" s="9">
        <v>2011</v>
      </c>
      <c r="C102" s="45">
        <v>7</v>
      </c>
      <c r="D102" s="43">
        <v>1106746</v>
      </c>
      <c r="E102" s="107"/>
      <c r="F102" s="108"/>
      <c r="G102" s="45">
        <v>156</v>
      </c>
      <c r="H102" s="43">
        <v>19813051</v>
      </c>
      <c r="I102" s="45">
        <v>58</v>
      </c>
      <c r="J102" s="43">
        <v>12854626</v>
      </c>
      <c r="K102" s="45">
        <v>3</v>
      </c>
      <c r="L102" s="43">
        <v>562000</v>
      </c>
      <c r="M102" s="45">
        <v>1</v>
      </c>
      <c r="N102" s="43">
        <v>206766</v>
      </c>
      <c r="O102" s="45">
        <v>0</v>
      </c>
      <c r="P102" s="43">
        <v>0</v>
      </c>
      <c r="Q102" s="45">
        <v>0</v>
      </c>
      <c r="R102" s="43">
        <v>0</v>
      </c>
      <c r="S102" s="10">
        <v>6</v>
      </c>
      <c r="T102" s="10">
        <v>1125760</v>
      </c>
      <c r="U102" s="21">
        <f t="shared" si="28"/>
        <v>231</v>
      </c>
      <c r="V102" s="22">
        <f t="shared" si="29"/>
        <v>35668949</v>
      </c>
      <c r="W102" s="19">
        <f>U102-'Single-Family'!U89</f>
        <v>88</v>
      </c>
      <c r="X102" s="13">
        <f>W102/'Single-Family'!U89</f>
        <v>0.61538461538461542</v>
      </c>
      <c r="Y102" s="12">
        <f>V102-'Single-Family'!V89</f>
        <v>11061448</v>
      </c>
      <c r="Z102" s="13">
        <f>Y102/'Single-Family'!V89</f>
        <v>0.44951529210544378</v>
      </c>
      <c r="AA102" s="12">
        <f t="shared" si="30"/>
        <v>-19028482</v>
      </c>
    </row>
    <row r="103" spans="1:27" s="2" customFormat="1" x14ac:dyDescent="0.2">
      <c r="A103" s="26" t="s">
        <v>25</v>
      </c>
      <c r="B103" s="9">
        <v>2011</v>
      </c>
      <c r="C103" s="45">
        <v>8</v>
      </c>
      <c r="D103" s="43">
        <v>1216336</v>
      </c>
      <c r="E103" s="107"/>
      <c r="F103" s="108"/>
      <c r="G103" s="45">
        <v>102</v>
      </c>
      <c r="H103" s="43">
        <v>13596684</v>
      </c>
      <c r="I103" s="45">
        <v>45</v>
      </c>
      <c r="J103" s="43">
        <v>10739190</v>
      </c>
      <c r="K103" s="45">
        <v>1</v>
      </c>
      <c r="L103" s="43">
        <v>184000</v>
      </c>
      <c r="M103" s="45">
        <v>2</v>
      </c>
      <c r="N103" s="43">
        <v>254932</v>
      </c>
      <c r="O103" s="45">
        <v>0</v>
      </c>
      <c r="P103" s="43">
        <v>0</v>
      </c>
      <c r="Q103" s="45">
        <v>0</v>
      </c>
      <c r="R103" s="43">
        <v>0</v>
      </c>
      <c r="S103" s="10">
        <v>2</v>
      </c>
      <c r="T103" s="10">
        <v>263242</v>
      </c>
      <c r="U103" s="21">
        <f t="shared" si="28"/>
        <v>160</v>
      </c>
      <c r="V103" s="22">
        <f t="shared" si="29"/>
        <v>26254384</v>
      </c>
      <c r="W103" s="19">
        <f>U103-'Single-Family'!U90</f>
        <v>3</v>
      </c>
      <c r="X103" s="13">
        <f>W103/'Single-Family'!U90</f>
        <v>1.9108280254777069E-2</v>
      </c>
      <c r="Y103" s="12">
        <f>V103-'Single-Family'!V90</f>
        <v>-1202787</v>
      </c>
      <c r="Z103" s="13">
        <f>Y103/'Single-Family'!V90</f>
        <v>-4.3805933247820762E-2</v>
      </c>
      <c r="AA103" s="12">
        <f t="shared" si="30"/>
        <v>-20231269</v>
      </c>
    </row>
    <row r="104" spans="1:27" s="2" customFormat="1" x14ac:dyDescent="0.2">
      <c r="A104" s="26" t="s">
        <v>26</v>
      </c>
      <c r="B104" s="9">
        <v>2011</v>
      </c>
      <c r="C104" s="45">
        <v>6</v>
      </c>
      <c r="D104" s="43">
        <v>1087871</v>
      </c>
      <c r="E104" s="107"/>
      <c r="F104" s="108"/>
      <c r="G104" s="45">
        <v>102</v>
      </c>
      <c r="H104" s="43">
        <v>13943041</v>
      </c>
      <c r="I104" s="45">
        <v>64</v>
      </c>
      <c r="J104" s="43">
        <v>15104174</v>
      </c>
      <c r="K104" s="45">
        <v>3</v>
      </c>
      <c r="L104" s="43">
        <v>568000</v>
      </c>
      <c r="M104" s="45">
        <v>2</v>
      </c>
      <c r="N104" s="43">
        <v>464240</v>
      </c>
      <c r="O104" s="45">
        <v>0</v>
      </c>
      <c r="P104" s="43">
        <v>0</v>
      </c>
      <c r="Q104" s="45">
        <v>0</v>
      </c>
      <c r="R104" s="43">
        <v>0</v>
      </c>
      <c r="S104" s="10">
        <v>4</v>
      </c>
      <c r="T104" s="10">
        <v>628806</v>
      </c>
      <c r="U104" s="21">
        <f t="shared" si="28"/>
        <v>181</v>
      </c>
      <c r="V104" s="22">
        <f t="shared" si="29"/>
        <v>31796132</v>
      </c>
      <c r="W104" s="19">
        <f>U104-'Single-Family'!U91</f>
        <v>11</v>
      </c>
      <c r="X104" s="13">
        <f>W104/'Single-Family'!U91</f>
        <v>6.4705882352941183E-2</v>
      </c>
      <c r="Y104" s="12">
        <f>V104-'Single-Family'!V91</f>
        <v>2726028</v>
      </c>
      <c r="Z104" s="13">
        <f>Y104/'Single-Family'!V91</f>
        <v>9.3774277518924601E-2</v>
      </c>
      <c r="AA104" s="12">
        <f t="shared" si="30"/>
        <v>-17505241</v>
      </c>
    </row>
    <row r="105" spans="1:27" s="2" customFormat="1" x14ac:dyDescent="0.2">
      <c r="A105" s="26" t="s">
        <v>27</v>
      </c>
      <c r="B105" s="9">
        <v>2011</v>
      </c>
      <c r="C105" s="45">
        <v>1</v>
      </c>
      <c r="D105" s="43">
        <v>140244</v>
      </c>
      <c r="E105" s="107"/>
      <c r="F105" s="108"/>
      <c r="G105" s="45">
        <v>90</v>
      </c>
      <c r="H105" s="43">
        <v>13428889</v>
      </c>
      <c r="I105" s="45">
        <v>36</v>
      </c>
      <c r="J105" s="43">
        <v>8435695</v>
      </c>
      <c r="K105" s="45">
        <v>0</v>
      </c>
      <c r="L105" s="43">
        <v>0</v>
      </c>
      <c r="M105" s="45">
        <v>3</v>
      </c>
      <c r="N105" s="43">
        <v>370912</v>
      </c>
      <c r="O105" s="45">
        <v>0</v>
      </c>
      <c r="P105" s="43">
        <v>0</v>
      </c>
      <c r="Q105" s="45">
        <v>0</v>
      </c>
      <c r="R105" s="43">
        <v>0</v>
      </c>
      <c r="S105" s="10">
        <v>2</v>
      </c>
      <c r="T105" s="10">
        <v>338200</v>
      </c>
      <c r="U105" s="21">
        <f t="shared" si="28"/>
        <v>132</v>
      </c>
      <c r="V105" s="22">
        <f t="shared" si="29"/>
        <v>22713940</v>
      </c>
      <c r="W105" s="19">
        <f>U105-'Single-Family'!U92</f>
        <v>13</v>
      </c>
      <c r="X105" s="13">
        <f>W105/'Single-Family'!U92</f>
        <v>0.1092436974789916</v>
      </c>
      <c r="Y105" s="12">
        <f>V105-'Single-Family'!V92</f>
        <v>-198714</v>
      </c>
      <c r="Z105" s="13">
        <f>Y105/'Single-Family'!V92</f>
        <v>-8.6726749332486763E-3</v>
      </c>
      <c r="AA105" s="12">
        <f t="shared" si="30"/>
        <v>-17703955</v>
      </c>
    </row>
    <row r="106" spans="1:27" s="2" customFormat="1" x14ac:dyDescent="0.2">
      <c r="A106" s="26" t="s">
        <v>28</v>
      </c>
      <c r="B106" s="9">
        <v>2011</v>
      </c>
      <c r="C106" s="45">
        <v>0</v>
      </c>
      <c r="D106" s="43">
        <v>0</v>
      </c>
      <c r="E106" s="107"/>
      <c r="F106" s="108"/>
      <c r="G106" s="45">
        <v>62</v>
      </c>
      <c r="H106" s="43">
        <v>11360005</v>
      </c>
      <c r="I106" s="45">
        <v>39</v>
      </c>
      <c r="J106" s="43">
        <v>8726890</v>
      </c>
      <c r="K106" s="45">
        <v>0</v>
      </c>
      <c r="L106" s="43">
        <v>0</v>
      </c>
      <c r="M106" s="45">
        <v>2</v>
      </c>
      <c r="N106" s="43">
        <v>412977</v>
      </c>
      <c r="O106" s="45">
        <v>0</v>
      </c>
      <c r="P106" s="43">
        <v>0</v>
      </c>
      <c r="Q106" s="45">
        <v>0</v>
      </c>
      <c r="R106" s="43">
        <v>0</v>
      </c>
      <c r="S106" s="10">
        <v>14</v>
      </c>
      <c r="T106" s="10">
        <v>2793938</v>
      </c>
      <c r="U106" s="21">
        <f t="shared" si="28"/>
        <v>117</v>
      </c>
      <c r="V106" s="22">
        <f t="shared" si="29"/>
        <v>23293810</v>
      </c>
      <c r="W106" s="19">
        <f>U106-'Single-Family'!U93</f>
        <v>23</v>
      </c>
      <c r="X106" s="13">
        <f>W106/'Single-Family'!U93</f>
        <v>0.24468085106382978</v>
      </c>
      <c r="Y106" s="12">
        <f>V106-'Single-Family'!V93</f>
        <v>6915828</v>
      </c>
      <c r="Z106" s="13">
        <f>Y106/'Single-Family'!V93</f>
        <v>0.42226374409252615</v>
      </c>
      <c r="AA106" s="12">
        <f t="shared" si="30"/>
        <v>-10788127</v>
      </c>
    </row>
    <row r="107" spans="1:27" s="2" customFormat="1" ht="13.5" thickBot="1" x14ac:dyDescent="0.25">
      <c r="A107" s="27" t="s">
        <v>29</v>
      </c>
      <c r="B107" s="15">
        <v>2011</v>
      </c>
      <c r="C107" s="46">
        <f>SUM(C95:C106)</f>
        <v>51</v>
      </c>
      <c r="D107" s="44">
        <f>SUM(D95:D106)</f>
        <v>9127048</v>
      </c>
      <c r="E107" s="109"/>
      <c r="F107" s="110"/>
      <c r="G107" s="46">
        <f t="shared" ref="G107:T107" si="31">SUM(G95:G106)</f>
        <v>1164</v>
      </c>
      <c r="H107" s="44">
        <f t="shared" si="31"/>
        <v>162056963</v>
      </c>
      <c r="I107" s="46">
        <f t="shared" si="31"/>
        <v>631</v>
      </c>
      <c r="J107" s="44">
        <f t="shared" si="31"/>
        <v>142160479</v>
      </c>
      <c r="K107" s="46">
        <f t="shared" si="31"/>
        <v>11</v>
      </c>
      <c r="L107" s="44">
        <f t="shared" si="31"/>
        <v>2051000</v>
      </c>
      <c r="M107" s="46">
        <f t="shared" si="31"/>
        <v>33</v>
      </c>
      <c r="N107" s="44">
        <f t="shared" si="31"/>
        <v>6136489</v>
      </c>
      <c r="O107" s="46">
        <f t="shared" si="31"/>
        <v>0</v>
      </c>
      <c r="P107" s="44">
        <f t="shared" si="31"/>
        <v>0</v>
      </c>
      <c r="Q107" s="46">
        <f t="shared" si="31"/>
        <v>0</v>
      </c>
      <c r="R107" s="44">
        <f t="shared" si="31"/>
        <v>0</v>
      </c>
      <c r="S107" s="16">
        <f t="shared" si="31"/>
        <v>70</v>
      </c>
      <c r="T107" s="16">
        <f t="shared" si="31"/>
        <v>13256544</v>
      </c>
      <c r="U107" s="23">
        <f t="shared" si="28"/>
        <v>1960</v>
      </c>
      <c r="V107" s="24">
        <f t="shared" si="29"/>
        <v>334788523</v>
      </c>
      <c r="W107" s="20">
        <f>SUM(W95:W106)</f>
        <v>-112</v>
      </c>
      <c r="X107" s="18">
        <f>W107/'Single-Family'!U94</f>
        <v>-5.4054054054054057E-2</v>
      </c>
      <c r="Y107" s="17">
        <f>SUM(Y95:Y106)</f>
        <v>-10788127</v>
      </c>
      <c r="Z107" s="18">
        <f>Y107/'Single-Family'!V94</f>
        <v>-3.1217754440295661E-2</v>
      </c>
      <c r="AA107" s="17">
        <f>Y107</f>
        <v>-10788127</v>
      </c>
    </row>
    <row r="108" spans="1:27" s="2" customFormat="1" x14ac:dyDescent="0.2">
      <c r="A108" s="26" t="s">
        <v>17</v>
      </c>
      <c r="B108" s="9">
        <v>2012</v>
      </c>
      <c r="C108" s="45">
        <v>10</v>
      </c>
      <c r="D108" s="43">
        <v>470975</v>
      </c>
      <c r="E108" s="107"/>
      <c r="F108" s="108"/>
      <c r="G108" s="45">
        <v>64</v>
      </c>
      <c r="H108" s="43">
        <v>11195152</v>
      </c>
      <c r="I108" s="45">
        <v>28</v>
      </c>
      <c r="J108" s="43">
        <v>6532520</v>
      </c>
      <c r="K108" s="45">
        <v>1</v>
      </c>
      <c r="L108" s="43">
        <v>185000</v>
      </c>
      <c r="M108" s="45">
        <v>3</v>
      </c>
      <c r="N108" s="43">
        <v>733801</v>
      </c>
      <c r="O108" s="45">
        <v>0</v>
      </c>
      <c r="P108" s="43">
        <v>0</v>
      </c>
      <c r="Q108" s="45">
        <v>0</v>
      </c>
      <c r="R108" s="43">
        <v>0</v>
      </c>
      <c r="S108" s="10">
        <v>3</v>
      </c>
      <c r="T108" s="10">
        <v>799960</v>
      </c>
      <c r="U108" s="21">
        <f t="shared" si="28"/>
        <v>109</v>
      </c>
      <c r="V108" s="22">
        <f t="shared" si="29"/>
        <v>19917408</v>
      </c>
      <c r="W108" s="19">
        <f>U108-'Single-Family'!U95</f>
        <v>27</v>
      </c>
      <c r="X108" s="13">
        <f>W108/'Single-Family'!U95</f>
        <v>0.32926829268292684</v>
      </c>
      <c r="Y108" s="12">
        <f>V108-'Single-Family'!V95</f>
        <v>5789902</v>
      </c>
      <c r="Z108" s="13">
        <f>Y108/'Single-Family'!V95</f>
        <v>0.4098318556721901</v>
      </c>
      <c r="AA108" s="12">
        <f>Y108</f>
        <v>5789902</v>
      </c>
    </row>
    <row r="109" spans="1:27" s="2" customFormat="1" x14ac:dyDescent="0.2">
      <c r="A109" s="26" t="s">
        <v>18</v>
      </c>
      <c r="B109" s="9">
        <v>2012</v>
      </c>
      <c r="C109" s="45">
        <v>3</v>
      </c>
      <c r="D109" s="43">
        <v>490968</v>
      </c>
      <c r="E109" s="107"/>
      <c r="F109" s="108"/>
      <c r="G109" s="45">
        <v>81</v>
      </c>
      <c r="H109" s="43">
        <v>11555729</v>
      </c>
      <c r="I109" s="45">
        <v>43</v>
      </c>
      <c r="J109" s="43">
        <v>10242985</v>
      </c>
      <c r="K109" s="45">
        <v>0</v>
      </c>
      <c r="L109" s="43">
        <v>0</v>
      </c>
      <c r="M109" s="45">
        <v>0</v>
      </c>
      <c r="N109" s="43">
        <v>0</v>
      </c>
      <c r="O109" s="45">
        <v>0</v>
      </c>
      <c r="P109" s="43">
        <v>0</v>
      </c>
      <c r="Q109" s="45">
        <v>0</v>
      </c>
      <c r="R109" s="43">
        <v>0</v>
      </c>
      <c r="S109" s="10">
        <v>1</v>
      </c>
      <c r="T109" s="10">
        <v>169212</v>
      </c>
      <c r="U109" s="21">
        <f t="shared" si="28"/>
        <v>128</v>
      </c>
      <c r="V109" s="22">
        <f t="shared" si="29"/>
        <v>22458894</v>
      </c>
      <c r="W109" s="19">
        <f>U109-'Single-Family'!U96</f>
        <v>30</v>
      </c>
      <c r="X109" s="13">
        <f>W109/'Single-Family'!U96</f>
        <v>0.30612244897959184</v>
      </c>
      <c r="Y109" s="12">
        <f>V109-'Single-Family'!V96</f>
        <v>6291926</v>
      </c>
      <c r="Z109" s="13">
        <f>Y109/'Single-Family'!V96</f>
        <v>0.3891840448994518</v>
      </c>
      <c r="AA109" s="12">
        <f t="shared" ref="AA109:AA119" si="32">AA108+Y109</f>
        <v>12081828</v>
      </c>
    </row>
    <row r="110" spans="1:27" s="2" customFormat="1" x14ac:dyDescent="0.2">
      <c r="A110" s="26" t="s">
        <v>19</v>
      </c>
      <c r="B110" s="9">
        <v>2012</v>
      </c>
      <c r="C110" s="45">
        <v>1</v>
      </c>
      <c r="D110" s="43">
        <v>167433</v>
      </c>
      <c r="E110" s="107"/>
      <c r="F110" s="108"/>
      <c r="G110" s="45">
        <v>97</v>
      </c>
      <c r="H110" s="43">
        <v>14210827</v>
      </c>
      <c r="I110" s="45">
        <v>59</v>
      </c>
      <c r="J110" s="43">
        <v>13544333</v>
      </c>
      <c r="K110" s="45">
        <v>1</v>
      </c>
      <c r="L110" s="43">
        <v>190000</v>
      </c>
      <c r="M110" s="45">
        <v>7</v>
      </c>
      <c r="N110" s="43">
        <v>1332632</v>
      </c>
      <c r="O110" s="45">
        <v>0</v>
      </c>
      <c r="P110" s="43">
        <v>0</v>
      </c>
      <c r="Q110" s="45">
        <v>0</v>
      </c>
      <c r="R110" s="43">
        <v>0</v>
      </c>
      <c r="S110" s="10">
        <v>5</v>
      </c>
      <c r="T110" s="10">
        <v>1043083</v>
      </c>
      <c r="U110" s="21">
        <f t="shared" si="28"/>
        <v>170</v>
      </c>
      <c r="V110" s="22">
        <f t="shared" si="29"/>
        <v>30488308</v>
      </c>
      <c r="W110" s="19">
        <f>U110-'Single-Family'!U97</f>
        <v>1</v>
      </c>
      <c r="X110" s="13">
        <f>W110/'Single-Family'!U97</f>
        <v>5.9171597633136093E-3</v>
      </c>
      <c r="Y110" s="12">
        <f>V110-'Single-Family'!V97</f>
        <v>3168832</v>
      </c>
      <c r="Z110" s="13">
        <f>Y110/'Single-Family'!V97</f>
        <v>0.11599168300299757</v>
      </c>
      <c r="AA110" s="12">
        <f t="shared" si="32"/>
        <v>15250660</v>
      </c>
    </row>
    <row r="111" spans="1:27" s="2" customFormat="1" x14ac:dyDescent="0.2">
      <c r="A111" s="26" t="s">
        <v>20</v>
      </c>
      <c r="B111" s="9">
        <v>2012</v>
      </c>
      <c r="C111" s="45">
        <v>1</v>
      </c>
      <c r="D111" s="43">
        <v>137384</v>
      </c>
      <c r="E111" s="107"/>
      <c r="F111" s="108"/>
      <c r="G111" s="45">
        <v>86</v>
      </c>
      <c r="H111" s="43">
        <v>12393076</v>
      </c>
      <c r="I111" s="45">
        <v>73</v>
      </c>
      <c r="J111" s="43">
        <v>17137224</v>
      </c>
      <c r="K111" s="45">
        <v>2</v>
      </c>
      <c r="L111" s="43">
        <v>350000</v>
      </c>
      <c r="M111" s="45">
        <v>5</v>
      </c>
      <c r="N111" s="43">
        <v>742752</v>
      </c>
      <c r="O111" s="45">
        <v>0</v>
      </c>
      <c r="P111" s="43">
        <v>0</v>
      </c>
      <c r="Q111" s="45">
        <v>0</v>
      </c>
      <c r="R111" s="43">
        <v>0</v>
      </c>
      <c r="S111" s="10">
        <v>7</v>
      </c>
      <c r="T111" s="10">
        <v>1628628</v>
      </c>
      <c r="U111" s="21">
        <f t="shared" si="28"/>
        <v>174</v>
      </c>
      <c r="V111" s="22">
        <f t="shared" si="29"/>
        <v>32389064</v>
      </c>
      <c r="W111" s="19">
        <f>U111-'Single-Family'!U98</f>
        <v>-30</v>
      </c>
      <c r="X111" s="13">
        <f>W111/'Single-Family'!U98</f>
        <v>-0.14705882352941177</v>
      </c>
      <c r="Y111" s="12">
        <f>V111-'Single-Family'!V98</f>
        <v>-1871135</v>
      </c>
      <c r="Z111" s="13">
        <f>Y111/'Single-Family'!V98</f>
        <v>-5.4615415397908228E-2</v>
      </c>
      <c r="AA111" s="12">
        <f t="shared" si="32"/>
        <v>13379525</v>
      </c>
    </row>
    <row r="112" spans="1:27" s="2" customFormat="1" x14ac:dyDescent="0.2">
      <c r="A112" s="26" t="s">
        <v>21</v>
      </c>
      <c r="B112" s="9">
        <v>2012</v>
      </c>
      <c r="C112" s="45">
        <v>0</v>
      </c>
      <c r="D112" s="43">
        <v>0</v>
      </c>
      <c r="E112" s="107"/>
      <c r="F112" s="108"/>
      <c r="G112" s="45">
        <v>128</v>
      </c>
      <c r="H112" s="43">
        <v>17509530</v>
      </c>
      <c r="I112" s="45">
        <v>78</v>
      </c>
      <c r="J112" s="43">
        <v>18430193</v>
      </c>
      <c r="K112" s="45">
        <v>0</v>
      </c>
      <c r="L112" s="43">
        <v>0</v>
      </c>
      <c r="M112" s="45">
        <v>3</v>
      </c>
      <c r="N112" s="43">
        <v>720298</v>
      </c>
      <c r="O112" s="45">
        <v>0</v>
      </c>
      <c r="P112" s="43">
        <v>0</v>
      </c>
      <c r="Q112" s="45">
        <v>0</v>
      </c>
      <c r="R112" s="43">
        <v>0</v>
      </c>
      <c r="S112" s="10">
        <v>9</v>
      </c>
      <c r="T112" s="10">
        <v>1566521</v>
      </c>
      <c r="U112" s="21">
        <f t="shared" si="28"/>
        <v>218</v>
      </c>
      <c r="V112" s="22">
        <f t="shared" si="29"/>
        <v>38226542</v>
      </c>
      <c r="W112" s="19">
        <f>U112-'Single-Family'!U99</f>
        <v>7</v>
      </c>
      <c r="X112" s="13">
        <f>W112/'Single-Family'!U99</f>
        <v>3.3175355450236969E-2</v>
      </c>
      <c r="Y112" s="12">
        <f>V112-'Single-Family'!V99</f>
        <v>756617</v>
      </c>
      <c r="Z112" s="13">
        <f>Y112/'Single-Family'!V99</f>
        <v>2.0192647836898527E-2</v>
      </c>
      <c r="AA112" s="12">
        <f t="shared" si="32"/>
        <v>14136142</v>
      </c>
    </row>
    <row r="113" spans="1:27" s="2" customFormat="1" x14ac:dyDescent="0.2">
      <c r="A113" s="26" t="s">
        <v>22</v>
      </c>
      <c r="B113" s="9">
        <v>2012</v>
      </c>
      <c r="C113" s="45">
        <v>0</v>
      </c>
      <c r="D113" s="43">
        <v>0</v>
      </c>
      <c r="E113" s="107"/>
      <c r="F113" s="108"/>
      <c r="G113" s="45">
        <v>113</v>
      </c>
      <c r="H113" s="43">
        <v>17043793</v>
      </c>
      <c r="I113" s="45">
        <v>73</v>
      </c>
      <c r="J113" s="43">
        <v>18294944</v>
      </c>
      <c r="K113" s="45">
        <v>1</v>
      </c>
      <c r="L113" s="43">
        <v>210000</v>
      </c>
      <c r="M113" s="45">
        <v>0</v>
      </c>
      <c r="N113" s="43">
        <v>0</v>
      </c>
      <c r="O113" s="45">
        <v>0</v>
      </c>
      <c r="P113" s="43">
        <v>0</v>
      </c>
      <c r="Q113" s="45">
        <v>0</v>
      </c>
      <c r="R113" s="43">
        <v>0</v>
      </c>
      <c r="S113" s="10">
        <v>14</v>
      </c>
      <c r="T113" s="10">
        <v>1638399</v>
      </c>
      <c r="U113" s="21">
        <f t="shared" si="28"/>
        <v>201</v>
      </c>
      <c r="V113" s="22">
        <f t="shared" si="29"/>
        <v>37187136</v>
      </c>
      <c r="W113" s="19">
        <f>U113-'Single-Family'!U100</f>
        <v>28</v>
      </c>
      <c r="X113" s="13">
        <f>W113/'Single-Family'!U100</f>
        <v>0.16184971098265896</v>
      </c>
      <c r="Y113" s="12">
        <f>V113-'Single-Family'!V100</f>
        <v>5321768</v>
      </c>
      <c r="Z113" s="13">
        <f>Y113/'Single-Family'!V100</f>
        <v>0.16700789396187107</v>
      </c>
      <c r="AA113" s="12">
        <f t="shared" si="32"/>
        <v>19457910</v>
      </c>
    </row>
    <row r="114" spans="1:27" s="2" customFormat="1" x14ac:dyDescent="0.2">
      <c r="A114" s="26" t="s">
        <v>23</v>
      </c>
      <c r="B114" s="9">
        <v>2012</v>
      </c>
      <c r="C114" s="45">
        <v>1</v>
      </c>
      <c r="D114" s="43">
        <v>81000</v>
      </c>
      <c r="E114" s="107"/>
      <c r="F114" s="108"/>
      <c r="G114" s="45">
        <v>108</v>
      </c>
      <c r="H114" s="43">
        <v>14995428</v>
      </c>
      <c r="I114" s="45">
        <v>48</v>
      </c>
      <c r="J114" s="43">
        <v>12015766</v>
      </c>
      <c r="K114" s="45">
        <v>1</v>
      </c>
      <c r="L114" s="43">
        <v>200000</v>
      </c>
      <c r="M114" s="45">
        <v>0</v>
      </c>
      <c r="N114" s="43">
        <v>0</v>
      </c>
      <c r="O114" s="45">
        <v>0</v>
      </c>
      <c r="P114" s="43">
        <v>0</v>
      </c>
      <c r="Q114" s="45">
        <v>0</v>
      </c>
      <c r="R114" s="43">
        <v>0</v>
      </c>
      <c r="S114" s="10">
        <v>20</v>
      </c>
      <c r="T114" s="10">
        <v>3680116</v>
      </c>
      <c r="U114" s="21">
        <f t="shared" si="28"/>
        <v>178</v>
      </c>
      <c r="V114" s="22">
        <f t="shared" si="29"/>
        <v>30972310</v>
      </c>
      <c r="W114" s="19">
        <f>U114-'Single-Family'!U101</f>
        <v>-24</v>
      </c>
      <c r="X114" s="13">
        <f>W114/'Single-Family'!U101</f>
        <v>-0.11881188118811881</v>
      </c>
      <c r="Y114" s="12">
        <f>V114-'Single-Family'!V101</f>
        <v>-2879556</v>
      </c>
      <c r="Z114" s="13">
        <f>Y114/'Single-Family'!V101</f>
        <v>-8.5063434907842309E-2</v>
      </c>
      <c r="AA114" s="12">
        <f t="shared" si="32"/>
        <v>16578354</v>
      </c>
    </row>
    <row r="115" spans="1:27" s="2" customFormat="1" x14ac:dyDescent="0.2">
      <c r="A115" s="26" t="s">
        <v>24</v>
      </c>
      <c r="B115" s="9">
        <v>2012</v>
      </c>
      <c r="C115" s="45">
        <v>0</v>
      </c>
      <c r="D115" s="43">
        <v>0</v>
      </c>
      <c r="E115" s="107"/>
      <c r="F115" s="108"/>
      <c r="G115" s="45">
        <v>125</v>
      </c>
      <c r="H115" s="43">
        <v>18710451</v>
      </c>
      <c r="I115" s="45">
        <v>72</v>
      </c>
      <c r="J115" s="43">
        <v>16921235</v>
      </c>
      <c r="K115" s="45">
        <v>0</v>
      </c>
      <c r="L115" s="43">
        <v>0</v>
      </c>
      <c r="M115" s="45">
        <v>1</v>
      </c>
      <c r="N115" s="43">
        <v>197783</v>
      </c>
      <c r="O115" s="45">
        <v>0</v>
      </c>
      <c r="P115" s="43">
        <v>0</v>
      </c>
      <c r="Q115" s="45">
        <v>0</v>
      </c>
      <c r="R115" s="43">
        <v>0</v>
      </c>
      <c r="S115" s="10">
        <v>10</v>
      </c>
      <c r="T115" s="10">
        <v>1860316</v>
      </c>
      <c r="U115" s="21">
        <f t="shared" si="28"/>
        <v>208</v>
      </c>
      <c r="V115" s="22">
        <f t="shared" si="29"/>
        <v>37689785</v>
      </c>
      <c r="W115" s="19">
        <f>U115-'Single-Family'!U102</f>
        <v>-23</v>
      </c>
      <c r="X115" s="13">
        <f>W115/'Single-Family'!U102</f>
        <v>-9.9567099567099568E-2</v>
      </c>
      <c r="Y115" s="12">
        <f>V115-'Single-Family'!V102</f>
        <v>2020836</v>
      </c>
      <c r="Z115" s="13">
        <f>Y115/'Single-Family'!V102</f>
        <v>5.6655327859534074E-2</v>
      </c>
      <c r="AA115" s="12">
        <f t="shared" si="32"/>
        <v>18599190</v>
      </c>
    </row>
    <row r="116" spans="1:27" s="2" customFormat="1" x14ac:dyDescent="0.2">
      <c r="A116" s="26" t="s">
        <v>25</v>
      </c>
      <c r="B116" s="9">
        <v>2012</v>
      </c>
      <c r="C116" s="45">
        <v>0</v>
      </c>
      <c r="D116" s="43">
        <v>0</v>
      </c>
      <c r="E116" s="107"/>
      <c r="F116" s="108"/>
      <c r="G116" s="45">
        <v>144</v>
      </c>
      <c r="H116" s="43">
        <v>18498062</v>
      </c>
      <c r="I116" s="45">
        <v>61</v>
      </c>
      <c r="J116" s="43">
        <v>18098379</v>
      </c>
      <c r="K116" s="45">
        <v>0</v>
      </c>
      <c r="L116" s="43">
        <v>0</v>
      </c>
      <c r="M116" s="45">
        <v>5</v>
      </c>
      <c r="N116" s="43">
        <v>925326</v>
      </c>
      <c r="O116" s="45">
        <v>0</v>
      </c>
      <c r="P116" s="43">
        <v>0</v>
      </c>
      <c r="Q116" s="45">
        <v>0</v>
      </c>
      <c r="R116" s="43">
        <v>0</v>
      </c>
      <c r="S116" s="10">
        <v>8</v>
      </c>
      <c r="T116" s="10">
        <v>1646544</v>
      </c>
      <c r="U116" s="21">
        <f t="shared" si="28"/>
        <v>218</v>
      </c>
      <c r="V116" s="22">
        <f t="shared" si="29"/>
        <v>39168311</v>
      </c>
      <c r="W116" s="19">
        <f>U116-'Single-Family'!U103</f>
        <v>58</v>
      </c>
      <c r="X116" s="13">
        <f>W116/'Single-Family'!U103</f>
        <v>0.36249999999999999</v>
      </c>
      <c r="Y116" s="12">
        <f>V116-'Single-Family'!V103</f>
        <v>12913927</v>
      </c>
      <c r="Z116" s="13">
        <f>Y116/'Single-Family'!V103</f>
        <v>0.49187697567004429</v>
      </c>
      <c r="AA116" s="12">
        <f t="shared" si="32"/>
        <v>31513117</v>
      </c>
    </row>
    <row r="117" spans="1:27" s="2" customFormat="1" x14ac:dyDescent="0.2">
      <c r="A117" s="26" t="s">
        <v>26</v>
      </c>
      <c r="B117" s="9">
        <v>2012</v>
      </c>
      <c r="C117" s="45">
        <v>0</v>
      </c>
      <c r="D117" s="43">
        <v>0</v>
      </c>
      <c r="E117" s="107"/>
      <c r="F117" s="108"/>
      <c r="G117" s="45">
        <v>87</v>
      </c>
      <c r="H117" s="43">
        <v>12542283</v>
      </c>
      <c r="I117" s="45">
        <v>50</v>
      </c>
      <c r="J117" s="43">
        <v>12469255</v>
      </c>
      <c r="K117" s="45">
        <v>0</v>
      </c>
      <c r="L117" s="43">
        <v>0</v>
      </c>
      <c r="M117" s="45">
        <v>3</v>
      </c>
      <c r="N117" s="43">
        <v>563346</v>
      </c>
      <c r="O117" s="45">
        <v>0</v>
      </c>
      <c r="P117" s="43">
        <v>0</v>
      </c>
      <c r="Q117" s="45">
        <v>0</v>
      </c>
      <c r="R117" s="43">
        <v>0</v>
      </c>
      <c r="S117" s="10">
        <v>9</v>
      </c>
      <c r="T117" s="10">
        <v>1605122</v>
      </c>
      <c r="U117" s="21">
        <f t="shared" si="28"/>
        <v>149</v>
      </c>
      <c r="V117" s="22">
        <f t="shared" si="29"/>
        <v>27180006</v>
      </c>
      <c r="W117" s="19">
        <f>U117-'Single-Family'!U104</f>
        <v>-32</v>
      </c>
      <c r="X117" s="13">
        <f>W117/'Single-Family'!U104</f>
        <v>-0.17679558011049723</v>
      </c>
      <c r="Y117" s="12">
        <f>V117-'Single-Family'!V104</f>
        <v>-4616126</v>
      </c>
      <c r="Z117" s="13">
        <f>Y117/'Single-Family'!V104</f>
        <v>-0.14517885383039672</v>
      </c>
      <c r="AA117" s="12">
        <f t="shared" si="32"/>
        <v>26896991</v>
      </c>
    </row>
    <row r="118" spans="1:27" s="2" customFormat="1" x14ac:dyDescent="0.2">
      <c r="A118" s="26" t="s">
        <v>27</v>
      </c>
      <c r="B118" s="9">
        <v>2012</v>
      </c>
      <c r="C118" s="45">
        <v>0</v>
      </c>
      <c r="D118" s="43">
        <v>0</v>
      </c>
      <c r="E118" s="107"/>
      <c r="F118" s="108"/>
      <c r="G118" s="45">
        <v>99</v>
      </c>
      <c r="H118" s="43">
        <v>15676136</v>
      </c>
      <c r="I118" s="45">
        <v>64</v>
      </c>
      <c r="J118" s="43">
        <v>19087329</v>
      </c>
      <c r="K118" s="45">
        <v>0</v>
      </c>
      <c r="L118" s="43">
        <v>0</v>
      </c>
      <c r="M118" s="45">
        <v>3</v>
      </c>
      <c r="N118" s="43">
        <v>469476</v>
      </c>
      <c r="O118" s="45">
        <v>0</v>
      </c>
      <c r="P118" s="43">
        <v>0</v>
      </c>
      <c r="Q118" s="45">
        <v>0</v>
      </c>
      <c r="R118" s="43">
        <v>0</v>
      </c>
      <c r="S118" s="10">
        <v>10</v>
      </c>
      <c r="T118" s="10">
        <v>2060673</v>
      </c>
      <c r="U118" s="21">
        <f t="shared" si="28"/>
        <v>176</v>
      </c>
      <c r="V118" s="22">
        <f t="shared" si="29"/>
        <v>37293614</v>
      </c>
      <c r="W118" s="19">
        <f>U118-'Single-Family'!U105</f>
        <v>44</v>
      </c>
      <c r="X118" s="13">
        <f>W118/'Single-Family'!U105</f>
        <v>0.33333333333333331</v>
      </c>
      <c r="Y118" s="12">
        <f>V118-'Single-Family'!V105</f>
        <v>14579674</v>
      </c>
      <c r="Z118" s="13">
        <f>Y118/'Single-Family'!V105</f>
        <v>0.64188220977954502</v>
      </c>
      <c r="AA118" s="12">
        <f t="shared" si="32"/>
        <v>41476665</v>
      </c>
    </row>
    <row r="119" spans="1:27" s="2" customFormat="1" x14ac:dyDescent="0.2">
      <c r="A119" s="26" t="s">
        <v>28</v>
      </c>
      <c r="B119" s="9">
        <v>2012</v>
      </c>
      <c r="C119" s="45">
        <v>0</v>
      </c>
      <c r="D119" s="43">
        <v>0</v>
      </c>
      <c r="E119" s="107"/>
      <c r="F119" s="108"/>
      <c r="G119" s="45">
        <v>89</v>
      </c>
      <c r="H119" s="43">
        <v>13640390</v>
      </c>
      <c r="I119" s="45">
        <v>45</v>
      </c>
      <c r="J119" s="43">
        <v>10775443</v>
      </c>
      <c r="K119" s="45">
        <v>0</v>
      </c>
      <c r="L119" s="43">
        <v>0</v>
      </c>
      <c r="M119" s="45">
        <v>3</v>
      </c>
      <c r="N119" s="43">
        <v>475348</v>
      </c>
      <c r="O119" s="45">
        <v>0</v>
      </c>
      <c r="P119" s="43">
        <v>0</v>
      </c>
      <c r="Q119" s="45">
        <v>0</v>
      </c>
      <c r="R119" s="43">
        <v>0</v>
      </c>
      <c r="S119" s="10">
        <v>5</v>
      </c>
      <c r="T119" s="10">
        <v>903263</v>
      </c>
      <c r="U119" s="21">
        <f t="shared" si="28"/>
        <v>142</v>
      </c>
      <c r="V119" s="22">
        <f t="shared" si="29"/>
        <v>25794444</v>
      </c>
      <c r="W119" s="19">
        <f>U119-'Single-Family'!U106</f>
        <v>25</v>
      </c>
      <c r="X119" s="13">
        <f>W119/'Single-Family'!U106</f>
        <v>0.21367521367521367</v>
      </c>
      <c r="Y119" s="12">
        <f>V119-'Single-Family'!V106</f>
        <v>2500634</v>
      </c>
      <c r="Z119" s="13">
        <f>Y119/'Single-Family'!V106</f>
        <v>0.10735186729865144</v>
      </c>
      <c r="AA119" s="12">
        <f t="shared" si="32"/>
        <v>43977299</v>
      </c>
    </row>
    <row r="120" spans="1:27" s="2" customFormat="1" ht="13.5" thickBot="1" x14ac:dyDescent="0.25">
      <c r="A120" s="27" t="s">
        <v>29</v>
      </c>
      <c r="B120" s="15">
        <v>2012</v>
      </c>
      <c r="C120" s="46">
        <f>SUM(C108:C119)</f>
        <v>16</v>
      </c>
      <c r="D120" s="44">
        <f>SUM(D108:D119)</f>
        <v>1347760</v>
      </c>
      <c r="E120" s="109"/>
      <c r="F120" s="110"/>
      <c r="G120" s="46">
        <f t="shared" ref="G120:T120" si="33">SUM(G108:G119)</f>
        <v>1221</v>
      </c>
      <c r="H120" s="44">
        <f t="shared" si="33"/>
        <v>177970857</v>
      </c>
      <c r="I120" s="46">
        <f t="shared" si="33"/>
        <v>694</v>
      </c>
      <c r="J120" s="44">
        <f t="shared" si="33"/>
        <v>173549606</v>
      </c>
      <c r="K120" s="46">
        <f t="shared" si="33"/>
        <v>6</v>
      </c>
      <c r="L120" s="44">
        <f t="shared" si="33"/>
        <v>1135000</v>
      </c>
      <c r="M120" s="46">
        <f t="shared" si="33"/>
        <v>33</v>
      </c>
      <c r="N120" s="44">
        <f t="shared" si="33"/>
        <v>6160762</v>
      </c>
      <c r="O120" s="46">
        <f t="shared" si="33"/>
        <v>0</v>
      </c>
      <c r="P120" s="44">
        <f t="shared" si="33"/>
        <v>0</v>
      </c>
      <c r="Q120" s="46">
        <f t="shared" si="33"/>
        <v>0</v>
      </c>
      <c r="R120" s="44">
        <f t="shared" si="33"/>
        <v>0</v>
      </c>
      <c r="S120" s="16">
        <f t="shared" si="33"/>
        <v>101</v>
      </c>
      <c r="T120" s="16">
        <f t="shared" si="33"/>
        <v>18601837</v>
      </c>
      <c r="U120" s="23">
        <f t="shared" si="28"/>
        <v>2071</v>
      </c>
      <c r="V120" s="24">
        <f t="shared" si="29"/>
        <v>378765822</v>
      </c>
      <c r="W120" s="20">
        <f>SUM(W108:W119)</f>
        <v>111</v>
      </c>
      <c r="X120" s="18">
        <f>W120/'Single-Family'!U107</f>
        <v>5.6632653061224489E-2</v>
      </c>
      <c r="Y120" s="17">
        <f>SUM(Y108:Y119)</f>
        <v>43977299</v>
      </c>
      <c r="Z120" s="18">
        <f>Y120/'Single-Family'!V107</f>
        <v>0.13135844265485769</v>
      </c>
      <c r="AA120" s="17">
        <f>Y120</f>
        <v>43977299</v>
      </c>
    </row>
    <row r="121" spans="1:27" s="2" customFormat="1" x14ac:dyDescent="0.2">
      <c r="A121" s="26" t="s">
        <v>17</v>
      </c>
      <c r="B121" s="9">
        <v>2013</v>
      </c>
      <c r="C121" s="45">
        <v>0</v>
      </c>
      <c r="D121" s="43">
        <v>0</v>
      </c>
      <c r="E121" s="107"/>
      <c r="F121" s="108"/>
      <c r="G121" s="45">
        <v>108</v>
      </c>
      <c r="H121" s="43">
        <v>16309974</v>
      </c>
      <c r="I121" s="45">
        <v>49</v>
      </c>
      <c r="J121" s="43">
        <v>14589168</v>
      </c>
      <c r="K121" s="45">
        <v>0</v>
      </c>
      <c r="L121" s="43">
        <v>0</v>
      </c>
      <c r="M121" s="45">
        <v>3</v>
      </c>
      <c r="N121" s="43">
        <v>489868</v>
      </c>
      <c r="O121" s="45">
        <v>0</v>
      </c>
      <c r="P121" s="43">
        <v>0</v>
      </c>
      <c r="Q121" s="45">
        <v>0</v>
      </c>
      <c r="R121" s="43">
        <v>0</v>
      </c>
      <c r="S121" s="10">
        <v>6</v>
      </c>
      <c r="T121" s="10">
        <v>1228684</v>
      </c>
      <c r="U121" s="21">
        <f t="shared" si="28"/>
        <v>166</v>
      </c>
      <c r="V121" s="22">
        <f t="shared" si="29"/>
        <v>32617694</v>
      </c>
      <c r="W121" s="19">
        <f>U121-'Single-Family'!U108</f>
        <v>57</v>
      </c>
      <c r="X121" s="13">
        <f>W121/'Single-Family'!U108</f>
        <v>0.52293577981651373</v>
      </c>
      <c r="Y121" s="12">
        <f>V121-'Single-Family'!V108</f>
        <v>12700286</v>
      </c>
      <c r="Z121" s="13">
        <f>Y121/'Single-Family'!V108</f>
        <v>0.63764752923673607</v>
      </c>
      <c r="AA121" s="12">
        <f>Y121</f>
        <v>12700286</v>
      </c>
    </row>
    <row r="122" spans="1:27" s="2" customFormat="1" x14ac:dyDescent="0.2">
      <c r="A122" s="26" t="s">
        <v>18</v>
      </c>
      <c r="B122" s="9">
        <v>2013</v>
      </c>
      <c r="C122" s="45">
        <v>0</v>
      </c>
      <c r="D122" s="43">
        <v>0</v>
      </c>
      <c r="E122" s="107"/>
      <c r="F122" s="108"/>
      <c r="G122" s="45">
        <v>133</v>
      </c>
      <c r="H122" s="43">
        <v>18367668</v>
      </c>
      <c r="I122" s="45">
        <v>39</v>
      </c>
      <c r="J122" s="43">
        <v>9286862</v>
      </c>
      <c r="K122" s="45">
        <v>0</v>
      </c>
      <c r="L122" s="43">
        <v>0</v>
      </c>
      <c r="M122" s="45">
        <v>1</v>
      </c>
      <c r="N122" s="43">
        <v>180000</v>
      </c>
      <c r="O122" s="45">
        <v>0</v>
      </c>
      <c r="P122" s="43">
        <v>0</v>
      </c>
      <c r="Q122" s="45">
        <v>0</v>
      </c>
      <c r="R122" s="43">
        <v>0</v>
      </c>
      <c r="S122" s="10">
        <v>4</v>
      </c>
      <c r="T122" s="10">
        <v>1024225</v>
      </c>
      <c r="U122" s="21">
        <f t="shared" si="28"/>
        <v>177</v>
      </c>
      <c r="V122" s="22">
        <f t="shared" si="29"/>
        <v>28858755</v>
      </c>
      <c r="W122" s="19">
        <f>U122-'Single-Family'!U109</f>
        <v>49</v>
      </c>
      <c r="X122" s="13">
        <f>W122/'Single-Family'!U109</f>
        <v>0.3828125</v>
      </c>
      <c r="Y122" s="12">
        <f>V122-'Single-Family'!V109</f>
        <v>6399861</v>
      </c>
      <c r="Z122" s="13">
        <f>Y122/'Single-Family'!V109</f>
        <v>0.28495886752036853</v>
      </c>
      <c r="AA122" s="12">
        <f t="shared" ref="AA122:AA132" si="34">AA121+Y122</f>
        <v>19100147</v>
      </c>
    </row>
    <row r="123" spans="1:27" s="2" customFormat="1" x14ac:dyDescent="0.2">
      <c r="A123" s="26" t="s">
        <v>19</v>
      </c>
      <c r="B123" s="9">
        <v>2013</v>
      </c>
      <c r="C123" s="45">
        <v>1</v>
      </c>
      <c r="D123" s="43">
        <v>83560</v>
      </c>
      <c r="E123" s="107"/>
      <c r="F123" s="108"/>
      <c r="G123" s="45">
        <v>118</v>
      </c>
      <c r="H123" s="43">
        <v>19793205</v>
      </c>
      <c r="I123" s="45">
        <v>72</v>
      </c>
      <c r="J123" s="43">
        <v>19145789</v>
      </c>
      <c r="K123" s="45">
        <v>0</v>
      </c>
      <c r="L123" s="43">
        <v>0</v>
      </c>
      <c r="M123" s="45">
        <v>7</v>
      </c>
      <c r="N123" s="43">
        <v>1200077</v>
      </c>
      <c r="O123" s="45">
        <v>0</v>
      </c>
      <c r="P123" s="43">
        <v>0</v>
      </c>
      <c r="Q123" s="45">
        <v>0</v>
      </c>
      <c r="R123" s="43">
        <v>0</v>
      </c>
      <c r="S123" s="10">
        <v>10</v>
      </c>
      <c r="T123" s="10">
        <v>1880483</v>
      </c>
      <c r="U123" s="21">
        <f t="shared" si="28"/>
        <v>208</v>
      </c>
      <c r="V123" s="22">
        <f t="shared" si="29"/>
        <v>42103114</v>
      </c>
      <c r="W123" s="19">
        <f>U123-'Single-Family'!U110</f>
        <v>38</v>
      </c>
      <c r="X123" s="13">
        <f>W123/'Single-Family'!U110</f>
        <v>0.22352941176470589</v>
      </c>
      <c r="Y123" s="12">
        <f>V123-'Single-Family'!V110</f>
        <v>11614806</v>
      </c>
      <c r="Z123" s="13">
        <f>Y123/'Single-Family'!V110</f>
        <v>0.38095935005642162</v>
      </c>
      <c r="AA123" s="12">
        <f t="shared" si="34"/>
        <v>30714953</v>
      </c>
    </row>
    <row r="124" spans="1:27" s="2" customFormat="1" x14ac:dyDescent="0.2">
      <c r="A124" s="26" t="s">
        <v>20</v>
      </c>
      <c r="B124" s="9">
        <v>2013</v>
      </c>
      <c r="C124" s="45">
        <v>3</v>
      </c>
      <c r="D124" s="43">
        <v>369294</v>
      </c>
      <c r="E124" s="107"/>
      <c r="F124" s="108"/>
      <c r="G124" s="45">
        <v>135</v>
      </c>
      <c r="H124" s="43">
        <v>19942301</v>
      </c>
      <c r="I124" s="45">
        <v>105</v>
      </c>
      <c r="J124" s="43">
        <v>25303647</v>
      </c>
      <c r="K124" s="45">
        <v>0</v>
      </c>
      <c r="L124" s="43">
        <v>0</v>
      </c>
      <c r="M124" s="45">
        <v>5</v>
      </c>
      <c r="N124" s="43">
        <v>920216</v>
      </c>
      <c r="O124" s="45">
        <v>0</v>
      </c>
      <c r="P124" s="43">
        <v>0</v>
      </c>
      <c r="Q124" s="45">
        <v>0</v>
      </c>
      <c r="R124" s="43">
        <v>0</v>
      </c>
      <c r="S124" s="10">
        <v>8</v>
      </c>
      <c r="T124" s="10">
        <v>1428024</v>
      </c>
      <c r="U124" s="21">
        <f t="shared" si="28"/>
        <v>256</v>
      </c>
      <c r="V124" s="22">
        <f t="shared" si="29"/>
        <v>47963482</v>
      </c>
      <c r="W124" s="19">
        <f>U124-'Single-Family'!U111</f>
        <v>82</v>
      </c>
      <c r="X124" s="13">
        <f>W124/'Single-Family'!U111</f>
        <v>0.47126436781609193</v>
      </c>
      <c r="Y124" s="12">
        <f>V124-'Single-Family'!V111</f>
        <v>15574418</v>
      </c>
      <c r="Z124" s="13">
        <f>Y124/'Single-Family'!V111</f>
        <v>0.48085421671956929</v>
      </c>
      <c r="AA124" s="12">
        <f t="shared" si="34"/>
        <v>46289371</v>
      </c>
    </row>
    <row r="125" spans="1:27" s="2" customFormat="1" x14ac:dyDescent="0.2">
      <c r="A125" s="26" t="s">
        <v>21</v>
      </c>
      <c r="B125" s="9">
        <v>2013</v>
      </c>
      <c r="C125" s="45">
        <v>1</v>
      </c>
      <c r="D125" s="43">
        <v>86484</v>
      </c>
      <c r="E125" s="107"/>
      <c r="F125" s="108"/>
      <c r="G125" s="45">
        <v>171</v>
      </c>
      <c r="H125" s="43">
        <v>23166872</v>
      </c>
      <c r="I125" s="45">
        <v>94</v>
      </c>
      <c r="J125" s="43">
        <v>24068969</v>
      </c>
      <c r="K125" s="45">
        <v>0</v>
      </c>
      <c r="L125" s="43">
        <v>0</v>
      </c>
      <c r="M125" s="45">
        <v>9</v>
      </c>
      <c r="N125" s="43">
        <v>1425238</v>
      </c>
      <c r="O125" s="45">
        <v>0</v>
      </c>
      <c r="P125" s="43">
        <v>0</v>
      </c>
      <c r="Q125" s="45">
        <v>0</v>
      </c>
      <c r="R125" s="43">
        <v>0</v>
      </c>
      <c r="S125" s="10">
        <v>9</v>
      </c>
      <c r="T125" s="10">
        <v>1916808</v>
      </c>
      <c r="U125" s="21">
        <f t="shared" si="28"/>
        <v>284</v>
      </c>
      <c r="V125" s="22">
        <f t="shared" si="29"/>
        <v>50664371</v>
      </c>
      <c r="W125" s="19">
        <f>U125-'Single-Family'!U112</f>
        <v>66</v>
      </c>
      <c r="X125" s="13">
        <f>W125/'Single-Family'!U112</f>
        <v>0.30275229357798167</v>
      </c>
      <c r="Y125" s="12">
        <f>V125-'Single-Family'!V112</f>
        <v>12437829</v>
      </c>
      <c r="Z125" s="13">
        <f>Y125/'Single-Family'!V112</f>
        <v>0.32537154420088532</v>
      </c>
      <c r="AA125" s="12">
        <f t="shared" si="34"/>
        <v>58727200</v>
      </c>
    </row>
    <row r="126" spans="1:27" s="2" customFormat="1" x14ac:dyDescent="0.2">
      <c r="A126" s="26" t="s">
        <v>22</v>
      </c>
      <c r="B126" s="9">
        <v>2013</v>
      </c>
      <c r="C126" s="45">
        <v>1</v>
      </c>
      <c r="D126" s="43">
        <v>107693</v>
      </c>
      <c r="E126" s="107"/>
      <c r="F126" s="108"/>
      <c r="G126" s="45">
        <v>146</v>
      </c>
      <c r="H126" s="43">
        <v>19653408</v>
      </c>
      <c r="I126" s="45">
        <v>109</v>
      </c>
      <c r="J126" s="43">
        <v>25577794</v>
      </c>
      <c r="K126" s="45">
        <v>0</v>
      </c>
      <c r="L126" s="43">
        <v>0</v>
      </c>
      <c r="M126" s="45">
        <v>6</v>
      </c>
      <c r="N126" s="43">
        <v>1323928</v>
      </c>
      <c r="O126" s="45">
        <v>0</v>
      </c>
      <c r="P126" s="43">
        <v>0</v>
      </c>
      <c r="Q126" s="45">
        <v>0</v>
      </c>
      <c r="R126" s="43">
        <v>0</v>
      </c>
      <c r="S126" s="10">
        <v>10</v>
      </c>
      <c r="T126" s="10">
        <v>1974999</v>
      </c>
      <c r="U126" s="21">
        <f t="shared" si="28"/>
        <v>272</v>
      </c>
      <c r="V126" s="22">
        <f t="shared" si="29"/>
        <v>48637822</v>
      </c>
      <c r="W126" s="19">
        <f>U126-'Single-Family'!U113</f>
        <v>71</v>
      </c>
      <c r="X126" s="13">
        <f>W126/'Single-Family'!U113</f>
        <v>0.35323383084577115</v>
      </c>
      <c r="Y126" s="12">
        <f>V126-'Single-Family'!V113</f>
        <v>11450686</v>
      </c>
      <c r="Z126" s="13">
        <f>Y126/'Single-Family'!V113</f>
        <v>0.30792062072217663</v>
      </c>
      <c r="AA126" s="12">
        <f t="shared" si="34"/>
        <v>70177886</v>
      </c>
    </row>
    <row r="127" spans="1:27" s="2" customFormat="1" x14ac:dyDescent="0.2">
      <c r="A127" s="26" t="s">
        <v>23</v>
      </c>
      <c r="B127" s="9">
        <v>2013</v>
      </c>
      <c r="C127" s="45">
        <v>2</v>
      </c>
      <c r="D127" s="43">
        <v>641000</v>
      </c>
      <c r="E127" s="107"/>
      <c r="F127" s="108"/>
      <c r="G127" s="45">
        <v>135</v>
      </c>
      <c r="H127" s="43">
        <v>21453348</v>
      </c>
      <c r="I127" s="45">
        <v>90</v>
      </c>
      <c r="J127" s="43">
        <v>21809492</v>
      </c>
      <c r="K127" s="45">
        <v>0</v>
      </c>
      <c r="L127" s="43">
        <v>0</v>
      </c>
      <c r="M127" s="45">
        <v>5</v>
      </c>
      <c r="N127" s="43">
        <v>846028</v>
      </c>
      <c r="O127" s="45">
        <v>0</v>
      </c>
      <c r="P127" s="43">
        <v>0</v>
      </c>
      <c r="Q127" s="45">
        <v>0</v>
      </c>
      <c r="R127" s="43">
        <v>0</v>
      </c>
      <c r="S127" s="10">
        <v>8</v>
      </c>
      <c r="T127" s="10">
        <v>1483606</v>
      </c>
      <c r="U127" s="21">
        <f t="shared" si="28"/>
        <v>240</v>
      </c>
      <c r="V127" s="22">
        <f t="shared" si="29"/>
        <v>46233474</v>
      </c>
      <c r="W127" s="19">
        <f>U127-'Single-Family'!U114</f>
        <v>62</v>
      </c>
      <c r="X127" s="13">
        <f>W127/'Single-Family'!U114</f>
        <v>0.34831460674157305</v>
      </c>
      <c r="Y127" s="12">
        <f>V127-'Single-Family'!V114</f>
        <v>15261164</v>
      </c>
      <c r="Z127" s="13">
        <f>Y127/'Single-Family'!V114</f>
        <v>0.49273573717943542</v>
      </c>
      <c r="AA127" s="12">
        <f t="shared" si="34"/>
        <v>85439050</v>
      </c>
    </row>
    <row r="128" spans="1:27" s="2" customFormat="1" x14ac:dyDescent="0.2">
      <c r="A128" s="26" t="s">
        <v>24</v>
      </c>
      <c r="B128" s="9">
        <v>2013</v>
      </c>
      <c r="C128" s="45">
        <v>0</v>
      </c>
      <c r="D128" s="43">
        <v>0</v>
      </c>
      <c r="E128" s="107"/>
      <c r="F128" s="108"/>
      <c r="G128" s="45">
        <v>125</v>
      </c>
      <c r="H128" s="43">
        <v>19216404</v>
      </c>
      <c r="I128" s="45">
        <v>79</v>
      </c>
      <c r="J128" s="43">
        <v>19696448</v>
      </c>
      <c r="K128" s="45">
        <v>0</v>
      </c>
      <c r="L128" s="43">
        <v>0</v>
      </c>
      <c r="M128" s="45">
        <v>12</v>
      </c>
      <c r="N128" s="43">
        <v>1417538</v>
      </c>
      <c r="O128" s="45">
        <v>0</v>
      </c>
      <c r="P128" s="43">
        <v>0</v>
      </c>
      <c r="Q128" s="45">
        <v>0</v>
      </c>
      <c r="R128" s="43">
        <v>0</v>
      </c>
      <c r="S128" s="10">
        <v>7</v>
      </c>
      <c r="T128" s="10">
        <v>1445711</v>
      </c>
      <c r="U128" s="21">
        <f t="shared" si="28"/>
        <v>223</v>
      </c>
      <c r="V128" s="22">
        <f t="shared" si="29"/>
        <v>41776101</v>
      </c>
      <c r="W128" s="19">
        <f>U128-'Single-Family'!U115</f>
        <v>15</v>
      </c>
      <c r="X128" s="13">
        <f>W128/'Single-Family'!U115</f>
        <v>7.2115384615384609E-2</v>
      </c>
      <c r="Y128" s="12">
        <f>V128-'Single-Family'!V115</f>
        <v>4086316</v>
      </c>
      <c r="Z128" s="13">
        <f>Y128/'Single-Family'!V115</f>
        <v>0.10841972168320939</v>
      </c>
      <c r="AA128" s="12">
        <f t="shared" si="34"/>
        <v>89525366</v>
      </c>
    </row>
    <row r="129" spans="1:40" s="2" customFormat="1" x14ac:dyDescent="0.2">
      <c r="A129" s="26" t="s">
        <v>25</v>
      </c>
      <c r="B129" s="9">
        <v>2013</v>
      </c>
      <c r="C129" s="45">
        <v>3</v>
      </c>
      <c r="D129" s="43">
        <v>304843</v>
      </c>
      <c r="E129" s="107"/>
      <c r="F129" s="108"/>
      <c r="G129" s="45">
        <v>122</v>
      </c>
      <c r="H129" s="43">
        <v>19218904</v>
      </c>
      <c r="I129" s="45">
        <v>66</v>
      </c>
      <c r="J129" s="43">
        <v>15420036</v>
      </c>
      <c r="K129" s="45">
        <v>0</v>
      </c>
      <c r="L129" s="43">
        <v>0</v>
      </c>
      <c r="M129" s="45">
        <v>4</v>
      </c>
      <c r="N129" s="43">
        <v>4438226</v>
      </c>
      <c r="O129" s="45">
        <v>0</v>
      </c>
      <c r="P129" s="43">
        <v>0</v>
      </c>
      <c r="Q129" s="45">
        <v>0</v>
      </c>
      <c r="R129" s="43">
        <v>0</v>
      </c>
      <c r="S129" s="10">
        <v>6</v>
      </c>
      <c r="T129" s="10">
        <v>1217460</v>
      </c>
      <c r="U129" s="21">
        <f t="shared" si="28"/>
        <v>201</v>
      </c>
      <c r="V129" s="22">
        <f t="shared" si="29"/>
        <v>40599469</v>
      </c>
      <c r="W129" s="19">
        <f>U129-'Single-Family'!U116</f>
        <v>-17</v>
      </c>
      <c r="X129" s="13">
        <f>W129/'Single-Family'!U116</f>
        <v>-7.7981651376146793E-2</v>
      </c>
      <c r="Y129" s="12">
        <f>V129-'Single-Family'!V116</f>
        <v>1431158</v>
      </c>
      <c r="Z129" s="13">
        <f>Y129/'Single-Family'!V116</f>
        <v>3.6538670253103332E-2</v>
      </c>
      <c r="AA129" s="12">
        <f t="shared" si="34"/>
        <v>90956524</v>
      </c>
    </row>
    <row r="130" spans="1:40" s="2" customFormat="1" x14ac:dyDescent="0.2">
      <c r="A130" s="26" t="s">
        <v>26</v>
      </c>
      <c r="B130" s="9">
        <v>2013</v>
      </c>
      <c r="C130" s="45">
        <v>3</v>
      </c>
      <c r="D130" s="43">
        <v>399719</v>
      </c>
      <c r="E130" s="107"/>
      <c r="F130" s="108"/>
      <c r="G130" s="45">
        <v>151</v>
      </c>
      <c r="H130" s="43">
        <v>20593890</v>
      </c>
      <c r="I130" s="45">
        <v>105</v>
      </c>
      <c r="J130" s="43">
        <v>24712811</v>
      </c>
      <c r="K130" s="45">
        <v>0</v>
      </c>
      <c r="L130" s="43">
        <v>0</v>
      </c>
      <c r="M130" s="45">
        <v>2</v>
      </c>
      <c r="N130" s="43">
        <v>463538</v>
      </c>
      <c r="O130" s="45">
        <v>0</v>
      </c>
      <c r="P130" s="43">
        <v>0</v>
      </c>
      <c r="Q130" s="45">
        <v>0</v>
      </c>
      <c r="R130" s="43">
        <v>0</v>
      </c>
      <c r="S130" s="10">
        <v>5</v>
      </c>
      <c r="T130" s="10">
        <v>1186205</v>
      </c>
      <c r="U130" s="21">
        <f t="shared" si="28"/>
        <v>266</v>
      </c>
      <c r="V130" s="22">
        <f t="shared" si="29"/>
        <v>47356163</v>
      </c>
      <c r="W130" s="19">
        <f>U130-'Single-Family'!U117</f>
        <v>117</v>
      </c>
      <c r="X130" s="13">
        <f>W130/'Single-Family'!U117</f>
        <v>0.78523489932885904</v>
      </c>
      <c r="Y130" s="12">
        <f>V130-'Single-Family'!V117</f>
        <v>20176157</v>
      </c>
      <c r="Z130" s="13">
        <f>Y130/'Single-Family'!V117</f>
        <v>0.74231613488238379</v>
      </c>
      <c r="AA130" s="12">
        <f t="shared" si="34"/>
        <v>111132681</v>
      </c>
    </row>
    <row r="131" spans="1:40" s="2" customFormat="1" x14ac:dyDescent="0.2">
      <c r="A131" s="26" t="s">
        <v>27</v>
      </c>
      <c r="B131" s="9">
        <v>2013</v>
      </c>
      <c r="C131" s="45">
        <v>2</v>
      </c>
      <c r="D131" s="43">
        <v>194111</v>
      </c>
      <c r="E131" s="107"/>
      <c r="F131" s="108"/>
      <c r="G131" s="45">
        <v>76</v>
      </c>
      <c r="H131" s="43">
        <v>13777496</v>
      </c>
      <c r="I131" s="45">
        <v>67</v>
      </c>
      <c r="J131" s="43">
        <v>17886665</v>
      </c>
      <c r="K131" s="45">
        <v>0</v>
      </c>
      <c r="L131" s="43">
        <v>0</v>
      </c>
      <c r="M131" s="45">
        <v>5</v>
      </c>
      <c r="N131" s="43">
        <v>971238</v>
      </c>
      <c r="O131" s="45">
        <v>0</v>
      </c>
      <c r="P131" s="43">
        <v>0</v>
      </c>
      <c r="Q131" s="45">
        <v>0</v>
      </c>
      <c r="R131" s="43">
        <v>0</v>
      </c>
      <c r="S131" s="10">
        <v>4</v>
      </c>
      <c r="T131" s="10">
        <v>815207</v>
      </c>
      <c r="U131" s="21">
        <f t="shared" si="28"/>
        <v>154</v>
      </c>
      <c r="V131" s="22">
        <f t="shared" si="29"/>
        <v>33644717</v>
      </c>
      <c r="W131" s="19">
        <f>U131-'Single-Family'!U118</f>
        <v>-22</v>
      </c>
      <c r="X131" s="13">
        <f>W131/'Single-Family'!U118</f>
        <v>-0.125</v>
      </c>
      <c r="Y131" s="12">
        <f>V131-'Single-Family'!V118</f>
        <v>-3648897</v>
      </c>
      <c r="Z131" s="13">
        <f>Y131/'Single-Family'!V118</f>
        <v>-9.7842408086274507E-2</v>
      </c>
      <c r="AA131" s="12">
        <f t="shared" si="34"/>
        <v>107483784</v>
      </c>
    </row>
    <row r="132" spans="1:40" s="2" customFormat="1" x14ac:dyDescent="0.2">
      <c r="A132" s="26" t="s">
        <v>28</v>
      </c>
      <c r="B132" s="9">
        <v>2013</v>
      </c>
      <c r="C132" s="45">
        <v>0</v>
      </c>
      <c r="D132" s="43">
        <v>0</v>
      </c>
      <c r="E132" s="107"/>
      <c r="F132" s="108"/>
      <c r="G132" s="45">
        <v>112</v>
      </c>
      <c r="H132" s="43">
        <v>19075700</v>
      </c>
      <c r="I132" s="45">
        <v>61</v>
      </c>
      <c r="J132" s="43">
        <v>15474076</v>
      </c>
      <c r="K132" s="45">
        <v>0</v>
      </c>
      <c r="L132" s="43">
        <v>0</v>
      </c>
      <c r="M132" s="45">
        <v>0</v>
      </c>
      <c r="N132" s="43">
        <v>0</v>
      </c>
      <c r="O132" s="45">
        <v>0</v>
      </c>
      <c r="P132" s="43">
        <v>0</v>
      </c>
      <c r="Q132" s="45">
        <v>0</v>
      </c>
      <c r="R132" s="43">
        <v>0</v>
      </c>
      <c r="S132" s="10">
        <v>3</v>
      </c>
      <c r="T132" s="10">
        <v>559045</v>
      </c>
      <c r="U132" s="21">
        <f t="shared" si="28"/>
        <v>176</v>
      </c>
      <c r="V132" s="22">
        <f t="shared" si="29"/>
        <v>35108821</v>
      </c>
      <c r="W132" s="19">
        <f>U132-'Single-Family'!U119</f>
        <v>34</v>
      </c>
      <c r="X132" s="13">
        <f>W132/'Single-Family'!U119</f>
        <v>0.23943661971830985</v>
      </c>
      <c r="Y132" s="12">
        <f>V132-'Single-Family'!V119</f>
        <v>9314377</v>
      </c>
      <c r="Z132" s="13">
        <f>Y132/'Single-Family'!V119</f>
        <v>0.361100126833515</v>
      </c>
      <c r="AA132" s="12">
        <f t="shared" si="34"/>
        <v>116798161</v>
      </c>
    </row>
    <row r="133" spans="1:40" s="2" customFormat="1" ht="13.5" thickBot="1" x14ac:dyDescent="0.25">
      <c r="A133" s="27" t="s">
        <v>29</v>
      </c>
      <c r="B133" s="15">
        <v>2013</v>
      </c>
      <c r="C133" s="46">
        <f>SUM(C121:C132)</f>
        <v>16</v>
      </c>
      <c r="D133" s="44">
        <f>SUM(D121:D132)</f>
        <v>2186704</v>
      </c>
      <c r="E133" s="109"/>
      <c r="F133" s="110"/>
      <c r="G133" s="46">
        <f t="shared" ref="G133:W133" si="35">SUM(G121:G132)</f>
        <v>1532</v>
      </c>
      <c r="H133" s="44">
        <f t="shared" si="35"/>
        <v>230569170</v>
      </c>
      <c r="I133" s="46">
        <f t="shared" si="35"/>
        <v>936</v>
      </c>
      <c r="J133" s="44">
        <f t="shared" si="35"/>
        <v>232971757</v>
      </c>
      <c r="K133" s="46">
        <f t="shared" si="35"/>
        <v>0</v>
      </c>
      <c r="L133" s="44">
        <f t="shared" si="35"/>
        <v>0</v>
      </c>
      <c r="M133" s="46">
        <f t="shared" si="35"/>
        <v>59</v>
      </c>
      <c r="N133" s="44">
        <f t="shared" si="35"/>
        <v>13675895</v>
      </c>
      <c r="O133" s="46">
        <f t="shared" si="35"/>
        <v>0</v>
      </c>
      <c r="P133" s="44">
        <f t="shared" si="35"/>
        <v>0</v>
      </c>
      <c r="Q133" s="46">
        <f t="shared" si="35"/>
        <v>0</v>
      </c>
      <c r="R133" s="44">
        <f t="shared" si="35"/>
        <v>0</v>
      </c>
      <c r="S133" s="16">
        <f t="shared" si="35"/>
        <v>80</v>
      </c>
      <c r="T133" s="16">
        <f t="shared" si="35"/>
        <v>16160457</v>
      </c>
      <c r="U133" s="23">
        <f t="shared" si="35"/>
        <v>2623</v>
      </c>
      <c r="V133" s="24">
        <f t="shared" si="35"/>
        <v>495563983</v>
      </c>
      <c r="W133" s="20">
        <f t="shared" si="35"/>
        <v>552</v>
      </c>
      <c r="X133" s="18">
        <f>W133/'Single-Family'!U120</f>
        <v>0.26653790439401254</v>
      </c>
      <c r="Y133" s="17">
        <f>SUM(Y121:Y132)</f>
        <v>116798161</v>
      </c>
      <c r="Z133" s="18">
        <f>Y133/'Single-Family'!V120</f>
        <v>0.30836510111516874</v>
      </c>
      <c r="AA133" s="17">
        <f>Y133</f>
        <v>116798161</v>
      </c>
      <c r="AC133" s="26" t="s">
        <v>17</v>
      </c>
      <c r="AD133" s="26" t="s">
        <v>18</v>
      </c>
      <c r="AE133" s="26" t="s">
        <v>19</v>
      </c>
      <c r="AF133" s="26" t="s">
        <v>20</v>
      </c>
      <c r="AG133" s="26" t="s">
        <v>21</v>
      </c>
      <c r="AH133" s="26" t="s">
        <v>22</v>
      </c>
      <c r="AI133" s="26" t="s">
        <v>23</v>
      </c>
      <c r="AJ133" s="26" t="s">
        <v>24</v>
      </c>
      <c r="AK133" s="26" t="s">
        <v>25</v>
      </c>
      <c r="AL133" s="26" t="s">
        <v>26</v>
      </c>
      <c r="AM133" s="26" t="s">
        <v>27</v>
      </c>
      <c r="AN133" s="26" t="s">
        <v>28</v>
      </c>
    </row>
    <row r="134" spans="1:40" s="2" customFormat="1" x14ac:dyDescent="0.2">
      <c r="A134" s="26" t="s">
        <v>17</v>
      </c>
      <c r="B134" s="9">
        <v>2014</v>
      </c>
      <c r="C134" s="45">
        <v>1</v>
      </c>
      <c r="D134" s="43">
        <v>187602</v>
      </c>
      <c r="E134" s="107"/>
      <c r="F134" s="108"/>
      <c r="G134" s="45">
        <v>74</v>
      </c>
      <c r="H134" s="43">
        <v>10691024</v>
      </c>
      <c r="I134" s="45">
        <v>45</v>
      </c>
      <c r="J134" s="43">
        <v>12250773</v>
      </c>
      <c r="K134" s="45">
        <v>0</v>
      </c>
      <c r="L134" s="43">
        <v>0</v>
      </c>
      <c r="M134" s="45">
        <v>1</v>
      </c>
      <c r="N134" s="43">
        <v>252000</v>
      </c>
      <c r="O134" s="45">
        <v>0</v>
      </c>
      <c r="P134" s="43">
        <v>0</v>
      </c>
      <c r="Q134" s="45">
        <v>0</v>
      </c>
      <c r="R134" s="43">
        <v>0</v>
      </c>
      <c r="S134" s="10">
        <v>0</v>
      </c>
      <c r="T134" s="10">
        <v>0</v>
      </c>
      <c r="U134" s="21">
        <f t="shared" ref="U134:U145" si="36">SUM(C134+G134+I134+K134+M134+O134+Q134+S134)</f>
        <v>121</v>
      </c>
      <c r="V134" s="22">
        <f t="shared" ref="V134:V145" si="37">SUM(D134+H134+J134+L134+N134+P134+R134+T134)</f>
        <v>23381399</v>
      </c>
      <c r="W134" s="19">
        <f>U134-'Single-Family'!U121</f>
        <v>-45</v>
      </c>
      <c r="X134" s="13">
        <f>W134/'Single-Family'!U121</f>
        <v>-0.27108433734939757</v>
      </c>
      <c r="Y134" s="12">
        <f>V134-'Single-Family'!V121</f>
        <v>-9236295</v>
      </c>
      <c r="Z134" s="13">
        <f>Y134/'Single-Family'!V121</f>
        <v>-0.28316823991297485</v>
      </c>
      <c r="AA134" s="12">
        <f>Y134</f>
        <v>-9236295</v>
      </c>
      <c r="AC134" s="26">
        <f t="array" ref="AC134:AN135">TRANSPOSE(U134:V145)</f>
        <v>121</v>
      </c>
      <c r="AD134" s="26">
        <v>147</v>
      </c>
      <c r="AE134" s="26">
        <v>185</v>
      </c>
      <c r="AF134" s="26">
        <v>221</v>
      </c>
      <c r="AG134" s="26">
        <v>220</v>
      </c>
      <c r="AH134" s="26">
        <v>195</v>
      </c>
      <c r="AI134" s="26">
        <v>144</v>
      </c>
      <c r="AJ134" s="26">
        <v>273</v>
      </c>
      <c r="AK134" s="26">
        <v>234</v>
      </c>
      <c r="AL134" s="26">
        <v>205</v>
      </c>
      <c r="AM134" s="26">
        <v>148</v>
      </c>
      <c r="AN134" s="26">
        <v>115</v>
      </c>
    </row>
    <row r="135" spans="1:40" s="2" customFormat="1" x14ac:dyDescent="0.2">
      <c r="A135" s="26" t="s">
        <v>18</v>
      </c>
      <c r="B135" s="9">
        <v>2014</v>
      </c>
      <c r="C135" s="45">
        <v>4</v>
      </c>
      <c r="D135" s="43">
        <v>548090</v>
      </c>
      <c r="E135" s="107"/>
      <c r="F135" s="108"/>
      <c r="G135" s="45">
        <v>80</v>
      </c>
      <c r="H135" s="43">
        <v>14966612</v>
      </c>
      <c r="I135" s="45">
        <v>60</v>
      </c>
      <c r="J135" s="43">
        <v>16443975</v>
      </c>
      <c r="K135" s="45">
        <v>0</v>
      </c>
      <c r="L135" s="43">
        <v>0</v>
      </c>
      <c r="M135" s="45">
        <v>2</v>
      </c>
      <c r="N135" s="43">
        <v>341004</v>
      </c>
      <c r="O135" s="45">
        <v>0</v>
      </c>
      <c r="P135" s="43">
        <v>0</v>
      </c>
      <c r="Q135" s="45">
        <v>0</v>
      </c>
      <c r="R135" s="43">
        <v>0</v>
      </c>
      <c r="S135" s="10">
        <v>1</v>
      </c>
      <c r="T135" s="10">
        <v>164772</v>
      </c>
      <c r="U135" s="21">
        <f t="shared" si="36"/>
        <v>147</v>
      </c>
      <c r="V135" s="22">
        <f t="shared" si="37"/>
        <v>32464453</v>
      </c>
      <c r="W135" s="19">
        <f>U135-'Single-Family'!U122</f>
        <v>-30</v>
      </c>
      <c r="X135" s="13">
        <f>W135/'Single-Family'!U122</f>
        <v>-0.16949152542372881</v>
      </c>
      <c r="Y135" s="12">
        <f>V135-'Single-Family'!V122</f>
        <v>3605698</v>
      </c>
      <c r="Z135" s="13">
        <f>Y135/'Single-Family'!V122</f>
        <v>0.12494295058813175</v>
      </c>
      <c r="AA135" s="12">
        <f t="shared" ref="AA135:AA145" si="38">AA134+Y135</f>
        <v>-5630597</v>
      </c>
      <c r="AC135" s="26">
        <v>23381399</v>
      </c>
      <c r="AD135" s="26">
        <v>32464453</v>
      </c>
      <c r="AE135" s="26">
        <v>37227177</v>
      </c>
      <c r="AF135" s="26">
        <v>38738130</v>
      </c>
      <c r="AG135" s="26">
        <v>41519856</v>
      </c>
      <c r="AH135" s="26">
        <v>33108463</v>
      </c>
      <c r="AI135" s="26">
        <v>29823132</v>
      </c>
      <c r="AJ135" s="26">
        <v>53001295</v>
      </c>
      <c r="AK135" s="26">
        <v>44389688</v>
      </c>
      <c r="AL135" s="26">
        <v>43652963</v>
      </c>
      <c r="AM135" s="26">
        <v>30870996</v>
      </c>
      <c r="AN135" s="26">
        <v>22439078</v>
      </c>
    </row>
    <row r="136" spans="1:40" s="2" customFormat="1" x14ac:dyDescent="0.2">
      <c r="A136" s="26" t="s">
        <v>19</v>
      </c>
      <c r="B136" s="9">
        <v>2014</v>
      </c>
      <c r="C136" s="45">
        <v>8</v>
      </c>
      <c r="D136" s="43">
        <v>1416163</v>
      </c>
      <c r="E136" s="107"/>
      <c r="F136" s="108"/>
      <c r="G136" s="45">
        <v>93</v>
      </c>
      <c r="H136" s="43">
        <v>14622320</v>
      </c>
      <c r="I136" s="45">
        <v>63</v>
      </c>
      <c r="J136" s="43">
        <v>16193303</v>
      </c>
      <c r="K136" s="45">
        <v>2</v>
      </c>
      <c r="L136" s="43">
        <v>553000</v>
      </c>
      <c r="M136" s="45">
        <v>11</v>
      </c>
      <c r="N136" s="43">
        <v>2413332</v>
      </c>
      <c r="O136" s="45">
        <v>0</v>
      </c>
      <c r="P136" s="43">
        <v>0</v>
      </c>
      <c r="Q136" s="45">
        <v>0</v>
      </c>
      <c r="R136" s="43">
        <v>0</v>
      </c>
      <c r="S136" s="10">
        <v>8</v>
      </c>
      <c r="T136" s="10">
        <v>2029059</v>
      </c>
      <c r="U136" s="21">
        <f t="shared" si="36"/>
        <v>185</v>
      </c>
      <c r="V136" s="22">
        <f t="shared" si="37"/>
        <v>37227177</v>
      </c>
      <c r="W136" s="19">
        <f>U136-'Single-Family'!U123</f>
        <v>-23</v>
      </c>
      <c r="X136" s="13">
        <f>W136/'Single-Family'!U123</f>
        <v>-0.11057692307692307</v>
      </c>
      <c r="Y136" s="12">
        <f>V136-'Single-Family'!V123</f>
        <v>-4875937</v>
      </c>
      <c r="Z136" s="13">
        <f>Y136/'Single-Family'!V123</f>
        <v>-0.11580941495206269</v>
      </c>
      <c r="AA136" s="12">
        <f t="shared" si="38"/>
        <v>-10506534</v>
      </c>
      <c r="AC136" s="134">
        <f>AC135/$AC$137</f>
        <v>23.381398999999998</v>
      </c>
      <c r="AD136" s="134">
        <f t="shared" ref="AD136:AN136" si="39">AD135/$AC$137</f>
        <v>32.464452999999999</v>
      </c>
      <c r="AE136" s="134">
        <f t="shared" si="39"/>
        <v>37.227176999999998</v>
      </c>
      <c r="AF136" s="134">
        <f t="shared" si="39"/>
        <v>38.738129999999998</v>
      </c>
      <c r="AG136" s="134">
        <f t="shared" si="39"/>
        <v>41.519855999999997</v>
      </c>
      <c r="AH136" s="134">
        <f t="shared" si="39"/>
        <v>33.108463</v>
      </c>
      <c r="AI136" s="134">
        <f t="shared" si="39"/>
        <v>29.823132000000001</v>
      </c>
      <c r="AJ136" s="134">
        <f t="shared" si="39"/>
        <v>53.001294999999999</v>
      </c>
      <c r="AK136" s="134">
        <f t="shared" si="39"/>
        <v>44.389688</v>
      </c>
      <c r="AL136" s="134">
        <f t="shared" si="39"/>
        <v>43.652963</v>
      </c>
      <c r="AM136" s="134">
        <f t="shared" si="39"/>
        <v>30.870996000000002</v>
      </c>
      <c r="AN136" s="134">
        <f t="shared" si="39"/>
        <v>22.439077999999999</v>
      </c>
    </row>
    <row r="137" spans="1:40" s="2" customFormat="1" x14ac:dyDescent="0.2">
      <c r="A137" s="26" t="s">
        <v>20</v>
      </c>
      <c r="B137" s="9">
        <v>2014</v>
      </c>
      <c r="C137" s="45">
        <v>3</v>
      </c>
      <c r="D137" s="43">
        <v>546004</v>
      </c>
      <c r="E137" s="107"/>
      <c r="F137" s="108"/>
      <c r="G137" s="45">
        <v>156</v>
      </c>
      <c r="H137" s="43">
        <v>23383559</v>
      </c>
      <c r="I137" s="45">
        <v>36</v>
      </c>
      <c r="J137" s="43">
        <v>9572767</v>
      </c>
      <c r="K137" s="45">
        <v>3</v>
      </c>
      <c r="L137" s="43">
        <v>678000</v>
      </c>
      <c r="M137" s="45">
        <v>15</v>
      </c>
      <c r="N137" s="43">
        <v>2693702</v>
      </c>
      <c r="O137" s="45">
        <v>0</v>
      </c>
      <c r="P137" s="43">
        <v>0</v>
      </c>
      <c r="Q137" s="45">
        <v>0</v>
      </c>
      <c r="R137" s="43">
        <v>0</v>
      </c>
      <c r="S137" s="10">
        <v>8</v>
      </c>
      <c r="T137" s="10">
        <v>1864098</v>
      </c>
      <c r="U137" s="21">
        <f t="shared" si="36"/>
        <v>221</v>
      </c>
      <c r="V137" s="22">
        <f t="shared" si="37"/>
        <v>38738130</v>
      </c>
      <c r="W137" s="19">
        <f>U137-'Single-Family'!U124</f>
        <v>-35</v>
      </c>
      <c r="X137" s="13">
        <f>W137/'Single-Family'!U124</f>
        <v>-0.13671875</v>
      </c>
      <c r="Y137" s="12">
        <f>V137-'Single-Family'!V124</f>
        <v>-9225352</v>
      </c>
      <c r="Z137" s="13">
        <f>Y137/'Single-Family'!V124</f>
        <v>-0.19234116488873765</v>
      </c>
      <c r="AA137" s="12">
        <f t="shared" si="38"/>
        <v>-19731886</v>
      </c>
      <c r="AC137" s="133">
        <v>1000000</v>
      </c>
      <c r="AD137" s="26"/>
      <c r="AE137" s="26"/>
      <c r="AF137" s="26"/>
      <c r="AG137" s="26"/>
      <c r="AH137" s="26"/>
      <c r="AI137" s="26"/>
      <c r="AJ137" s="26"/>
      <c r="AK137" s="26"/>
      <c r="AL137" s="26"/>
      <c r="AM137" s="26"/>
      <c r="AN137" s="26"/>
    </row>
    <row r="138" spans="1:40" s="2" customFormat="1" x14ac:dyDescent="0.2">
      <c r="A138" s="26" t="s">
        <v>21</v>
      </c>
      <c r="B138" s="9">
        <v>2014</v>
      </c>
      <c r="C138" s="45">
        <v>5</v>
      </c>
      <c r="D138" s="43">
        <v>828270</v>
      </c>
      <c r="E138" s="107"/>
      <c r="F138" s="108"/>
      <c r="G138" s="45">
        <v>142</v>
      </c>
      <c r="H138" s="43">
        <v>20411806</v>
      </c>
      <c r="I138" s="45">
        <v>64</v>
      </c>
      <c r="J138" s="43">
        <v>18038108</v>
      </c>
      <c r="K138" s="45">
        <v>2</v>
      </c>
      <c r="L138" s="43">
        <v>590000</v>
      </c>
      <c r="M138" s="45">
        <v>1</v>
      </c>
      <c r="N138" s="43">
        <v>563644</v>
      </c>
      <c r="O138" s="45">
        <v>0</v>
      </c>
      <c r="P138" s="43">
        <v>0</v>
      </c>
      <c r="Q138" s="45">
        <v>0</v>
      </c>
      <c r="R138" s="43">
        <v>0</v>
      </c>
      <c r="S138" s="10">
        <v>6</v>
      </c>
      <c r="T138" s="10">
        <v>1088028</v>
      </c>
      <c r="U138" s="21">
        <f t="shared" si="36"/>
        <v>220</v>
      </c>
      <c r="V138" s="22">
        <f t="shared" si="37"/>
        <v>41519856</v>
      </c>
      <c r="W138" s="19">
        <f>U138-'Single-Family'!U125</f>
        <v>-64</v>
      </c>
      <c r="X138" s="13">
        <f>W138/'Single-Family'!U125</f>
        <v>-0.22535211267605634</v>
      </c>
      <c r="Y138" s="12">
        <f>V138-'Single-Family'!V125</f>
        <v>-9144515</v>
      </c>
      <c r="Z138" s="13">
        <f>Y138/'Single-Family'!V125</f>
        <v>-0.18049202663544367</v>
      </c>
      <c r="AA138" s="12">
        <f t="shared" si="38"/>
        <v>-28876401</v>
      </c>
      <c r="AC138" s="26"/>
      <c r="AD138" s="26"/>
      <c r="AE138" s="26"/>
      <c r="AF138" s="26"/>
      <c r="AG138" s="26"/>
      <c r="AH138" s="26"/>
      <c r="AI138" s="26"/>
      <c r="AJ138" s="26"/>
      <c r="AK138" s="26"/>
      <c r="AL138" s="26"/>
      <c r="AM138" s="26"/>
      <c r="AN138" s="26"/>
    </row>
    <row r="139" spans="1:40" s="2" customFormat="1" x14ac:dyDescent="0.2">
      <c r="A139" s="26" t="s">
        <v>22</v>
      </c>
      <c r="B139" s="9">
        <v>2014</v>
      </c>
      <c r="C139" s="45">
        <v>6</v>
      </c>
      <c r="D139" s="43">
        <v>957646</v>
      </c>
      <c r="E139" s="107"/>
      <c r="F139" s="108"/>
      <c r="G139" s="45">
        <v>145</v>
      </c>
      <c r="H139" s="43">
        <v>21148601</v>
      </c>
      <c r="I139" s="45">
        <v>30</v>
      </c>
      <c r="J139" s="43">
        <v>8021730</v>
      </c>
      <c r="K139" s="45">
        <v>3</v>
      </c>
      <c r="L139" s="43">
        <v>624800</v>
      </c>
      <c r="M139" s="45">
        <v>8</v>
      </c>
      <c r="N139" s="43">
        <v>1841202</v>
      </c>
      <c r="O139" s="45">
        <v>0</v>
      </c>
      <c r="P139" s="43">
        <v>0</v>
      </c>
      <c r="Q139" s="45">
        <v>0</v>
      </c>
      <c r="R139" s="43">
        <v>0</v>
      </c>
      <c r="S139" s="10">
        <v>3</v>
      </c>
      <c r="T139" s="10">
        <v>514484</v>
      </c>
      <c r="U139" s="21">
        <f t="shared" si="36"/>
        <v>195</v>
      </c>
      <c r="V139" s="22">
        <f t="shared" si="37"/>
        <v>33108463</v>
      </c>
      <c r="W139" s="19">
        <f>U139-'Single-Family'!U126</f>
        <v>-77</v>
      </c>
      <c r="X139" s="13">
        <f>W139/'Single-Family'!U126</f>
        <v>-0.28308823529411764</v>
      </c>
      <c r="Y139" s="12">
        <f>V139-'Single-Family'!V126</f>
        <v>-15529359</v>
      </c>
      <c r="Z139" s="13">
        <f>Y139/'Single-Family'!V126</f>
        <v>-0.31928565798032649</v>
      </c>
      <c r="AA139" s="12">
        <f t="shared" si="38"/>
        <v>-44405760</v>
      </c>
      <c r="AC139" s="26"/>
      <c r="AD139" s="26"/>
      <c r="AE139" s="26"/>
      <c r="AF139" s="26"/>
      <c r="AG139" s="26"/>
      <c r="AH139" s="26"/>
      <c r="AI139" s="26"/>
      <c r="AJ139" s="26"/>
      <c r="AK139" s="26"/>
      <c r="AL139" s="26"/>
      <c r="AM139" s="26"/>
      <c r="AN139" s="26"/>
    </row>
    <row r="140" spans="1:40" s="2" customFormat="1" x14ac:dyDescent="0.2">
      <c r="A140" s="26" t="s">
        <v>23</v>
      </c>
      <c r="B140" s="9">
        <v>2014</v>
      </c>
      <c r="C140" s="45">
        <v>3</v>
      </c>
      <c r="D140" s="43">
        <v>638656</v>
      </c>
      <c r="E140" s="107"/>
      <c r="F140" s="108"/>
      <c r="G140" s="45">
        <v>57</v>
      </c>
      <c r="H140" s="43">
        <v>8849452</v>
      </c>
      <c r="I140" s="45">
        <v>75</v>
      </c>
      <c r="J140" s="43">
        <v>18827498</v>
      </c>
      <c r="K140" s="45">
        <v>0</v>
      </c>
      <c r="L140" s="43">
        <v>0</v>
      </c>
      <c r="M140" s="45">
        <v>5</v>
      </c>
      <c r="N140" s="43">
        <v>800236</v>
      </c>
      <c r="O140" s="45">
        <v>0</v>
      </c>
      <c r="P140" s="43">
        <v>0</v>
      </c>
      <c r="Q140" s="45">
        <v>0</v>
      </c>
      <c r="R140" s="43">
        <v>0</v>
      </c>
      <c r="S140" s="10">
        <v>4</v>
      </c>
      <c r="T140" s="10">
        <v>707290</v>
      </c>
      <c r="U140" s="21">
        <f t="shared" si="36"/>
        <v>144</v>
      </c>
      <c r="V140" s="22">
        <f t="shared" si="37"/>
        <v>29823132</v>
      </c>
      <c r="W140" s="19">
        <f>U140-'Single-Family'!U127</f>
        <v>-96</v>
      </c>
      <c r="X140" s="13">
        <f>W140/'Single-Family'!U127</f>
        <v>-0.4</v>
      </c>
      <c r="Y140" s="12">
        <f>V140-'Single-Family'!V127</f>
        <v>-16410342</v>
      </c>
      <c r="Z140" s="13">
        <f>Y140/'Single-Family'!V127</f>
        <v>-0.35494503398122323</v>
      </c>
      <c r="AA140" s="12">
        <f t="shared" si="38"/>
        <v>-60816102</v>
      </c>
      <c r="AC140" s="26"/>
      <c r="AD140" s="26"/>
      <c r="AE140" s="26"/>
      <c r="AF140" s="26"/>
      <c r="AG140" s="26"/>
      <c r="AH140" s="26"/>
      <c r="AI140" s="26"/>
      <c r="AJ140" s="26"/>
      <c r="AK140" s="26"/>
      <c r="AL140" s="26"/>
      <c r="AM140" s="26"/>
      <c r="AN140" s="26"/>
    </row>
    <row r="141" spans="1:40" s="2" customFormat="1" x14ac:dyDescent="0.2">
      <c r="A141" s="26" t="s">
        <v>24</v>
      </c>
      <c r="B141" s="9">
        <v>2014</v>
      </c>
      <c r="C141" s="45">
        <v>8</v>
      </c>
      <c r="D141" s="43">
        <v>1064016</v>
      </c>
      <c r="E141" s="107"/>
      <c r="F141" s="108"/>
      <c r="G141" s="45">
        <v>173</v>
      </c>
      <c r="H141" s="43">
        <v>27327882</v>
      </c>
      <c r="I141" s="45">
        <v>88</v>
      </c>
      <c r="J141" s="43">
        <v>23613180</v>
      </c>
      <c r="K141" s="45">
        <v>1</v>
      </c>
      <c r="L141" s="43">
        <v>269000</v>
      </c>
      <c r="M141" s="45">
        <v>3</v>
      </c>
      <c r="N141" s="43">
        <v>727217</v>
      </c>
      <c r="O141" s="45">
        <v>0</v>
      </c>
      <c r="P141" s="43">
        <v>0</v>
      </c>
      <c r="Q141" s="45">
        <v>0</v>
      </c>
      <c r="R141" s="43">
        <v>0</v>
      </c>
      <c r="S141" s="10">
        <v>0</v>
      </c>
      <c r="T141" s="10">
        <v>0</v>
      </c>
      <c r="U141" s="21">
        <f t="shared" si="36"/>
        <v>273</v>
      </c>
      <c r="V141" s="22">
        <f t="shared" si="37"/>
        <v>53001295</v>
      </c>
      <c r="W141" s="19">
        <f>U141-'Single-Family'!U128</f>
        <v>50</v>
      </c>
      <c r="X141" s="13">
        <f>W141/'Single-Family'!U128</f>
        <v>0.22421524663677131</v>
      </c>
      <c r="Y141" s="12">
        <f>V141-'Single-Family'!V128</f>
        <v>11225194</v>
      </c>
      <c r="Z141" s="13">
        <f>Y141/'Single-Family'!V128</f>
        <v>0.26869893865873218</v>
      </c>
      <c r="AA141" s="12">
        <f t="shared" si="38"/>
        <v>-49590908</v>
      </c>
      <c r="AC141" s="26"/>
      <c r="AD141" s="26"/>
      <c r="AE141" s="26"/>
      <c r="AF141" s="26"/>
      <c r="AG141" s="26"/>
      <c r="AH141" s="26"/>
      <c r="AI141" s="26"/>
      <c r="AJ141" s="26"/>
      <c r="AK141" s="26"/>
      <c r="AL141" s="26"/>
      <c r="AM141" s="26"/>
      <c r="AN141" s="26"/>
    </row>
    <row r="142" spans="1:40" s="2" customFormat="1" x14ac:dyDescent="0.2">
      <c r="A142" s="26" t="s">
        <v>25</v>
      </c>
      <c r="B142" s="9">
        <v>2014</v>
      </c>
      <c r="C142" s="45">
        <v>2</v>
      </c>
      <c r="D142" s="43">
        <v>580192</v>
      </c>
      <c r="E142" s="107"/>
      <c r="F142" s="108"/>
      <c r="G142" s="45">
        <v>141</v>
      </c>
      <c r="H142" s="43">
        <v>19778236</v>
      </c>
      <c r="I142" s="45">
        <v>91</v>
      </c>
      <c r="J142" s="43">
        <v>24031260</v>
      </c>
      <c r="K142" s="45">
        <v>0</v>
      </c>
      <c r="L142" s="43">
        <v>0</v>
      </c>
      <c r="M142" s="45">
        <v>0</v>
      </c>
      <c r="N142" s="43">
        <v>0</v>
      </c>
      <c r="O142" s="45">
        <v>0</v>
      </c>
      <c r="P142" s="43">
        <v>0</v>
      </c>
      <c r="Q142" s="45">
        <v>0</v>
      </c>
      <c r="R142" s="43">
        <v>0</v>
      </c>
      <c r="S142" s="10">
        <v>0</v>
      </c>
      <c r="T142" s="10">
        <v>0</v>
      </c>
      <c r="U142" s="21">
        <f t="shared" si="36"/>
        <v>234</v>
      </c>
      <c r="V142" s="22">
        <f t="shared" si="37"/>
        <v>44389688</v>
      </c>
      <c r="W142" s="19">
        <f>U142-'Single-Family'!U129</f>
        <v>33</v>
      </c>
      <c r="X142" s="13">
        <f>W142/'Single-Family'!U129</f>
        <v>0.16417910447761194</v>
      </c>
      <c r="Y142" s="12">
        <f>V142-'Single-Family'!V129</f>
        <v>3790219</v>
      </c>
      <c r="Z142" s="13">
        <f>Y142/'Single-Family'!V129</f>
        <v>9.3356368774182741E-2</v>
      </c>
      <c r="AA142" s="12">
        <f t="shared" si="38"/>
        <v>-45800689</v>
      </c>
      <c r="AC142" s="26"/>
      <c r="AD142" s="26"/>
      <c r="AE142" s="26"/>
      <c r="AF142" s="26"/>
      <c r="AG142" s="26"/>
      <c r="AH142" s="26"/>
      <c r="AI142" s="26"/>
      <c r="AJ142" s="26"/>
      <c r="AK142" s="26"/>
      <c r="AL142" s="26"/>
      <c r="AM142" s="26"/>
      <c r="AN142" s="26"/>
    </row>
    <row r="143" spans="1:40" s="2" customFormat="1" x14ac:dyDescent="0.2">
      <c r="A143" s="26" t="s">
        <v>26</v>
      </c>
      <c r="B143" s="9">
        <v>2014</v>
      </c>
      <c r="C143" s="45">
        <v>7</v>
      </c>
      <c r="D143" s="43">
        <v>1274260</v>
      </c>
      <c r="E143" s="107"/>
      <c r="F143" s="108"/>
      <c r="G143" s="45">
        <v>86</v>
      </c>
      <c r="H143" s="43">
        <v>13507544</v>
      </c>
      <c r="I143" s="45">
        <v>104</v>
      </c>
      <c r="J143" s="43">
        <v>28871159</v>
      </c>
      <c r="K143" s="45">
        <v>0</v>
      </c>
      <c r="L143" s="43">
        <v>0</v>
      </c>
      <c r="M143" s="45">
        <v>8</v>
      </c>
      <c r="N143" s="43">
        <v>0</v>
      </c>
      <c r="O143" s="45">
        <v>0</v>
      </c>
      <c r="P143" s="43">
        <v>0</v>
      </c>
      <c r="Q143" s="45">
        <v>0</v>
      </c>
      <c r="R143" s="43">
        <v>0</v>
      </c>
      <c r="S143" s="10">
        <v>0</v>
      </c>
      <c r="T143" s="10">
        <v>0</v>
      </c>
      <c r="U143" s="21">
        <f t="shared" si="36"/>
        <v>205</v>
      </c>
      <c r="V143" s="22">
        <f t="shared" si="37"/>
        <v>43652963</v>
      </c>
      <c r="W143" s="19">
        <f>U143-'Single-Family'!U130</f>
        <v>-61</v>
      </c>
      <c r="X143" s="13">
        <f>W143/'Single-Family'!U130</f>
        <v>-0.22932330827067668</v>
      </c>
      <c r="Y143" s="12">
        <f>V143-'Single-Family'!V130</f>
        <v>-3703200</v>
      </c>
      <c r="Z143" s="13">
        <f>Y143/'Single-Family'!V130</f>
        <v>-7.8198903065689676E-2</v>
      </c>
      <c r="AA143" s="12">
        <f t="shared" si="38"/>
        <v>-49503889</v>
      </c>
      <c r="AC143" s="26"/>
      <c r="AD143" s="26"/>
      <c r="AE143" s="26"/>
      <c r="AF143" s="26"/>
      <c r="AG143" s="26"/>
      <c r="AH143" s="26"/>
      <c r="AI143" s="26"/>
      <c r="AJ143" s="26"/>
      <c r="AK143" s="26"/>
      <c r="AL143" s="26"/>
      <c r="AM143" s="26"/>
      <c r="AN143" s="26"/>
    </row>
    <row r="144" spans="1:40" s="2" customFormat="1" x14ac:dyDescent="0.2">
      <c r="A144" s="26" t="s">
        <v>27</v>
      </c>
      <c r="B144" s="9">
        <v>2014</v>
      </c>
      <c r="C144" s="45">
        <v>1</v>
      </c>
      <c r="D144" s="43">
        <v>72800</v>
      </c>
      <c r="E144" s="107"/>
      <c r="F144" s="108"/>
      <c r="G144" s="45">
        <v>79</v>
      </c>
      <c r="H144" s="43">
        <v>12182140</v>
      </c>
      <c r="I144" s="45">
        <v>67</v>
      </c>
      <c r="J144" s="43">
        <v>18616056</v>
      </c>
      <c r="K144" s="45">
        <v>0</v>
      </c>
      <c r="L144" s="43">
        <v>0</v>
      </c>
      <c r="M144" s="45">
        <v>1</v>
      </c>
      <c r="N144" s="43">
        <v>0</v>
      </c>
      <c r="O144" s="45">
        <v>0</v>
      </c>
      <c r="P144" s="43">
        <v>0</v>
      </c>
      <c r="Q144" s="45">
        <v>0</v>
      </c>
      <c r="R144" s="43">
        <v>0</v>
      </c>
      <c r="S144" s="10">
        <v>0</v>
      </c>
      <c r="T144" s="10">
        <v>0</v>
      </c>
      <c r="U144" s="21">
        <f t="shared" si="36"/>
        <v>148</v>
      </c>
      <c r="V144" s="22">
        <f t="shared" si="37"/>
        <v>30870996</v>
      </c>
      <c r="W144" s="19">
        <f>U144-'Single-Family'!U131</f>
        <v>-6</v>
      </c>
      <c r="X144" s="13">
        <f>W144/'Single-Family'!U131</f>
        <v>-3.896103896103896E-2</v>
      </c>
      <c r="Y144" s="12">
        <f>V144-'Single-Family'!V131</f>
        <v>-2773721</v>
      </c>
      <c r="Z144" s="13">
        <f>Y144/'Single-Family'!V131</f>
        <v>-8.2441501885719526E-2</v>
      </c>
      <c r="AA144" s="12">
        <f t="shared" si="38"/>
        <v>-52277610</v>
      </c>
      <c r="AC144" s="26"/>
      <c r="AD144" s="26"/>
      <c r="AE144" s="26"/>
      <c r="AF144" s="26"/>
      <c r="AG144" s="26"/>
      <c r="AH144" s="26"/>
      <c r="AI144" s="26"/>
      <c r="AJ144" s="26"/>
      <c r="AK144" s="26"/>
      <c r="AL144" s="26"/>
      <c r="AM144" s="26"/>
      <c r="AN144" s="26"/>
    </row>
    <row r="145" spans="1:40" s="2" customFormat="1" x14ac:dyDescent="0.2">
      <c r="A145" s="26" t="s">
        <v>28</v>
      </c>
      <c r="B145" s="9">
        <v>2014</v>
      </c>
      <c r="C145" s="45">
        <v>1</v>
      </c>
      <c r="D145" s="43">
        <v>154496</v>
      </c>
      <c r="E145" s="107"/>
      <c r="F145" s="108"/>
      <c r="G145" s="45">
        <v>72</v>
      </c>
      <c r="H145" s="43">
        <v>11252392</v>
      </c>
      <c r="I145" s="45">
        <v>36</v>
      </c>
      <c r="J145" s="43">
        <v>9652823</v>
      </c>
      <c r="K145" s="45">
        <v>1</v>
      </c>
      <c r="L145" s="43">
        <v>185000</v>
      </c>
      <c r="M145" s="45">
        <v>5</v>
      </c>
      <c r="N145" s="43">
        <v>1194367</v>
      </c>
      <c r="O145" s="45">
        <v>0</v>
      </c>
      <c r="P145" s="43">
        <v>0</v>
      </c>
      <c r="Q145" s="45">
        <v>0</v>
      </c>
      <c r="R145" s="43">
        <v>0</v>
      </c>
      <c r="S145" s="10">
        <v>0</v>
      </c>
      <c r="T145" s="10">
        <v>0</v>
      </c>
      <c r="U145" s="21">
        <f t="shared" si="36"/>
        <v>115</v>
      </c>
      <c r="V145" s="22">
        <f t="shared" si="37"/>
        <v>22439078</v>
      </c>
      <c r="W145" s="19">
        <f>U145-'Single-Family'!U132</f>
        <v>-61</v>
      </c>
      <c r="X145" s="13">
        <f>W145/'Single-Family'!U132</f>
        <v>-0.34659090909090912</v>
      </c>
      <c r="Y145" s="12">
        <f>V145-'Single-Family'!V132</f>
        <v>-12669743</v>
      </c>
      <c r="Z145" s="13">
        <f>Y145/'Single-Family'!V132</f>
        <v>-0.36087064843333816</v>
      </c>
      <c r="AA145" s="12">
        <f t="shared" si="38"/>
        <v>-64947353</v>
      </c>
      <c r="AC145" s="26"/>
      <c r="AD145" s="26"/>
      <c r="AE145" s="26"/>
      <c r="AF145" s="26"/>
      <c r="AG145" s="26"/>
      <c r="AH145" s="26"/>
      <c r="AI145" s="26"/>
      <c r="AJ145" s="26"/>
      <c r="AK145" s="26"/>
      <c r="AL145" s="26"/>
      <c r="AM145" s="26"/>
      <c r="AN145" s="26"/>
    </row>
    <row r="146" spans="1:40" s="2" customFormat="1" ht="13.5" thickBot="1" x14ac:dyDescent="0.25">
      <c r="A146" s="27" t="s">
        <v>29</v>
      </c>
      <c r="B146" s="15">
        <v>2014</v>
      </c>
      <c r="C146" s="46">
        <f>SUM(C134:C145)</f>
        <v>49</v>
      </c>
      <c r="D146" s="44">
        <f>SUM(D134:D145)</f>
        <v>8268195</v>
      </c>
      <c r="E146" s="109"/>
      <c r="F146" s="110"/>
      <c r="G146" s="46">
        <f t="shared" ref="G146:W146" si="40">SUM(G134:G145)</f>
        <v>1298</v>
      </c>
      <c r="H146" s="44">
        <f t="shared" si="40"/>
        <v>198121568</v>
      </c>
      <c r="I146" s="46">
        <f t="shared" si="40"/>
        <v>759</v>
      </c>
      <c r="J146" s="44">
        <f t="shared" si="40"/>
        <v>204132632</v>
      </c>
      <c r="K146" s="46">
        <f t="shared" si="40"/>
        <v>12</v>
      </c>
      <c r="L146" s="44">
        <f t="shared" si="40"/>
        <v>2899800</v>
      </c>
      <c r="M146" s="46">
        <f t="shared" si="40"/>
        <v>60</v>
      </c>
      <c r="N146" s="44">
        <f t="shared" si="40"/>
        <v>10826704</v>
      </c>
      <c r="O146" s="46">
        <f t="shared" si="40"/>
        <v>0</v>
      </c>
      <c r="P146" s="44">
        <f t="shared" si="40"/>
        <v>0</v>
      </c>
      <c r="Q146" s="46">
        <f t="shared" si="40"/>
        <v>0</v>
      </c>
      <c r="R146" s="44">
        <f t="shared" si="40"/>
        <v>0</v>
      </c>
      <c r="S146" s="16">
        <f t="shared" si="40"/>
        <v>30</v>
      </c>
      <c r="T146" s="16">
        <f t="shared" si="40"/>
        <v>6367731</v>
      </c>
      <c r="U146" s="23">
        <f t="shared" si="40"/>
        <v>2208</v>
      </c>
      <c r="V146" s="24">
        <f t="shared" si="40"/>
        <v>430616630</v>
      </c>
      <c r="W146" s="20">
        <f t="shared" si="40"/>
        <v>-415</v>
      </c>
      <c r="X146" s="18">
        <f>W146/'Single-Family'!U133</f>
        <v>-0.15821578345406023</v>
      </c>
      <c r="Y146" s="17">
        <f>SUM(Y134:Y145)</f>
        <v>-64947353</v>
      </c>
      <c r="Z146" s="18">
        <f>Y146/'Single-Family'!V133</f>
        <v>-0.13105745217161999</v>
      </c>
      <c r="AA146" s="17">
        <f>Y146</f>
        <v>-64947353</v>
      </c>
      <c r="AC146" s="26"/>
      <c r="AD146" s="26"/>
      <c r="AE146" s="26"/>
      <c r="AF146" s="26"/>
      <c r="AG146" s="26"/>
      <c r="AH146" s="26"/>
      <c r="AI146" s="26"/>
      <c r="AJ146" s="26"/>
      <c r="AK146" s="26"/>
      <c r="AL146" s="26"/>
      <c r="AM146" s="26"/>
      <c r="AN146" s="26"/>
    </row>
    <row r="147" spans="1:40" s="2" customFormat="1" x14ac:dyDescent="0.2">
      <c r="A147" s="26" t="s">
        <v>17</v>
      </c>
      <c r="B147" s="9">
        <v>2015</v>
      </c>
      <c r="C147" s="45">
        <v>3</v>
      </c>
      <c r="D147" s="43">
        <v>588287</v>
      </c>
      <c r="E147" s="45">
        <v>2</v>
      </c>
      <c r="F147" s="43">
        <v>605000</v>
      </c>
      <c r="G147" s="45">
        <v>77</v>
      </c>
      <c r="H147" s="43">
        <v>11685561</v>
      </c>
      <c r="I147" s="45">
        <v>37</v>
      </c>
      <c r="J147" s="43">
        <v>10094739</v>
      </c>
      <c r="K147" s="45">
        <v>0</v>
      </c>
      <c r="L147" s="43">
        <v>0</v>
      </c>
      <c r="M147" s="45">
        <v>5</v>
      </c>
      <c r="N147" s="43">
        <v>897797</v>
      </c>
      <c r="O147" s="45">
        <v>0</v>
      </c>
      <c r="P147" s="43">
        <v>0</v>
      </c>
      <c r="Q147" s="45">
        <v>0</v>
      </c>
      <c r="R147" s="43">
        <v>0</v>
      </c>
      <c r="S147" s="10">
        <v>3</v>
      </c>
      <c r="T147" s="10">
        <v>498591</v>
      </c>
      <c r="U147" s="21">
        <f>SUM(C147+G147+I147+K147+M147+O147+Q147+S147+E147)</f>
        <v>127</v>
      </c>
      <c r="V147" s="22">
        <f>SUM(D147+H147+J147+L147+N147+P147+R147+T147+F147)</f>
        <v>24369975</v>
      </c>
      <c r="W147" s="19">
        <f>U147-'Single-Family'!U134</f>
        <v>6</v>
      </c>
      <c r="X147" s="13">
        <f>W147/'Single-Family'!U134</f>
        <v>4.9586776859504134E-2</v>
      </c>
      <c r="Y147" s="12">
        <f>V147-'Single-Family'!V134</f>
        <v>988576</v>
      </c>
      <c r="Z147" s="13">
        <f>Y147/'Single-Family'!V134</f>
        <v>4.2280446948448208E-2</v>
      </c>
      <c r="AA147" s="12">
        <f>Y147</f>
        <v>988576</v>
      </c>
      <c r="AC147" s="26">
        <f t="array" ref="AC147:AN148">TRANSPOSE(U147:V158)</f>
        <v>127</v>
      </c>
      <c r="AD147" s="26">
        <v>186</v>
      </c>
      <c r="AE147" s="26">
        <v>274</v>
      </c>
      <c r="AF147" s="26">
        <v>257</v>
      </c>
      <c r="AG147" s="26">
        <v>212</v>
      </c>
      <c r="AH147" s="26">
        <v>223</v>
      </c>
      <c r="AI147" s="26">
        <v>260</v>
      </c>
      <c r="AJ147" s="26">
        <v>240</v>
      </c>
      <c r="AK147" s="26">
        <v>241</v>
      </c>
      <c r="AL147" s="26">
        <v>207</v>
      </c>
      <c r="AM147" s="26">
        <v>199</v>
      </c>
      <c r="AN147" s="26">
        <v>153</v>
      </c>
    </row>
    <row r="148" spans="1:40" x14ac:dyDescent="0.2">
      <c r="A148" s="26" t="s">
        <v>18</v>
      </c>
      <c r="B148" s="9">
        <v>2015</v>
      </c>
      <c r="C148" s="45">
        <v>7</v>
      </c>
      <c r="D148" s="43">
        <v>1304223</v>
      </c>
      <c r="E148" s="45">
        <v>1</v>
      </c>
      <c r="F148" s="43"/>
      <c r="G148" s="45">
        <v>100</v>
      </c>
      <c r="H148" s="43">
        <v>14071076</v>
      </c>
      <c r="I148" s="45">
        <v>73</v>
      </c>
      <c r="J148" s="43">
        <v>21366080</v>
      </c>
      <c r="K148" s="45">
        <v>0</v>
      </c>
      <c r="L148" s="43">
        <v>0</v>
      </c>
      <c r="M148" s="45">
        <v>0</v>
      </c>
      <c r="N148" s="43">
        <v>0</v>
      </c>
      <c r="O148" s="45">
        <v>0</v>
      </c>
      <c r="P148" s="43">
        <v>0</v>
      </c>
      <c r="Q148" s="45">
        <v>0</v>
      </c>
      <c r="R148" s="43">
        <v>0</v>
      </c>
      <c r="S148" s="10">
        <v>6</v>
      </c>
      <c r="T148" s="10">
        <v>1562875</v>
      </c>
      <c r="U148" s="21">
        <f t="shared" ref="U148:U158" si="41">SUM(C148+G148+I148+K148+M148+O148+Q148+S148)</f>
        <v>186</v>
      </c>
      <c r="V148" s="22">
        <f t="shared" ref="V148:V158" si="42">SUM(D148+H148+J148+L148+N148+P148+R148+T148)</f>
        <v>38304254</v>
      </c>
      <c r="W148" s="19">
        <f>U148-'Single-Family'!U135</f>
        <v>39</v>
      </c>
      <c r="X148" s="13">
        <f>W148/'Single-Family'!U135</f>
        <v>0.26530612244897961</v>
      </c>
      <c r="Y148" s="12">
        <f>V148-'Single-Family'!V135</f>
        <v>5839801</v>
      </c>
      <c r="Z148" s="13">
        <f>Y148/'Single-Family'!V135</f>
        <v>0.17988293226440624</v>
      </c>
      <c r="AA148" s="12">
        <f t="shared" ref="AA148:AA158" si="43">AA147+Y148</f>
        <v>6828377</v>
      </c>
      <c r="AC148" s="26">
        <v>24369975</v>
      </c>
      <c r="AD148" s="26">
        <v>38304254</v>
      </c>
      <c r="AE148" s="26">
        <v>55605408</v>
      </c>
      <c r="AF148" s="26">
        <v>46004632</v>
      </c>
      <c r="AG148" s="26">
        <v>38057107</v>
      </c>
      <c r="AH148" s="26">
        <v>44476168</v>
      </c>
      <c r="AI148" s="26">
        <v>50677620</v>
      </c>
      <c r="AJ148" s="26">
        <v>48470982</v>
      </c>
      <c r="AK148" s="26">
        <v>46969428</v>
      </c>
      <c r="AL148" s="26">
        <v>41844862</v>
      </c>
      <c r="AM148" s="26">
        <v>43384277</v>
      </c>
      <c r="AN148" s="26">
        <v>31237522</v>
      </c>
    </row>
    <row r="149" spans="1:40" x14ac:dyDescent="0.2">
      <c r="A149" s="26" t="s">
        <v>19</v>
      </c>
      <c r="B149" s="9">
        <v>2015</v>
      </c>
      <c r="C149" s="45">
        <v>10</v>
      </c>
      <c r="D149" s="43">
        <v>1438864</v>
      </c>
      <c r="E149" s="45">
        <v>2</v>
      </c>
      <c r="F149" s="43">
        <v>390000</v>
      </c>
      <c r="G149" s="45">
        <v>140</v>
      </c>
      <c r="H149" s="43">
        <v>21852916</v>
      </c>
      <c r="I149" s="45">
        <v>97</v>
      </c>
      <c r="J149" s="43">
        <v>25862724</v>
      </c>
      <c r="K149" s="45">
        <v>1</v>
      </c>
      <c r="L149" s="43">
        <v>120000</v>
      </c>
      <c r="M149" s="45">
        <v>12</v>
      </c>
      <c r="N149" s="43">
        <v>3038097</v>
      </c>
      <c r="O149" s="45">
        <v>0</v>
      </c>
      <c r="P149" s="43">
        <v>0</v>
      </c>
      <c r="Q149" s="45">
        <v>0</v>
      </c>
      <c r="R149" s="43">
        <v>0</v>
      </c>
      <c r="S149" s="10">
        <v>14</v>
      </c>
      <c r="T149" s="10">
        <v>3292807</v>
      </c>
      <c r="U149" s="21">
        <f t="shared" si="41"/>
        <v>274</v>
      </c>
      <c r="V149" s="22">
        <f t="shared" si="42"/>
        <v>55605408</v>
      </c>
      <c r="W149" s="19">
        <f>U149-'Single-Family'!U136</f>
        <v>89</v>
      </c>
      <c r="X149" s="13">
        <f>W149/'Single-Family'!U136</f>
        <v>0.48108108108108111</v>
      </c>
      <c r="Y149" s="12">
        <f>V149-'Single-Family'!V136</f>
        <v>18378231</v>
      </c>
      <c r="Z149" s="13">
        <f>Y149/'Single-Family'!V136</f>
        <v>0.49367780425574576</v>
      </c>
      <c r="AA149" s="12">
        <f t="shared" si="43"/>
        <v>25206608</v>
      </c>
      <c r="AC149" s="134">
        <f>AC148/$AC$137</f>
        <v>24.369975</v>
      </c>
      <c r="AD149" s="134">
        <f t="shared" ref="AD149:AN149" si="44">AD148/$AC$137</f>
        <v>38.304254</v>
      </c>
      <c r="AE149" s="134">
        <f t="shared" si="44"/>
        <v>55.605407999999997</v>
      </c>
      <c r="AF149" s="134">
        <f t="shared" si="44"/>
        <v>46.004632000000001</v>
      </c>
      <c r="AG149" s="134">
        <f t="shared" si="44"/>
        <v>38.057107000000002</v>
      </c>
      <c r="AH149" s="134">
        <f t="shared" si="44"/>
        <v>44.476168000000001</v>
      </c>
      <c r="AI149" s="134">
        <f t="shared" si="44"/>
        <v>50.677619999999997</v>
      </c>
      <c r="AJ149" s="134">
        <f t="shared" si="44"/>
        <v>48.470981999999999</v>
      </c>
      <c r="AK149" s="134">
        <f t="shared" si="44"/>
        <v>46.969428000000001</v>
      </c>
      <c r="AL149" s="134">
        <f t="shared" si="44"/>
        <v>41.844861999999999</v>
      </c>
      <c r="AM149" s="134">
        <f t="shared" si="44"/>
        <v>43.384276999999997</v>
      </c>
      <c r="AN149" s="134">
        <f t="shared" si="44"/>
        <v>31.237521999999998</v>
      </c>
    </row>
    <row r="150" spans="1:40" x14ac:dyDescent="0.2">
      <c r="A150" s="26" t="s">
        <v>20</v>
      </c>
      <c r="B150" s="9">
        <v>2015</v>
      </c>
      <c r="C150" s="45">
        <v>7</v>
      </c>
      <c r="D150" s="43">
        <v>961201</v>
      </c>
      <c r="E150" s="45">
        <v>6</v>
      </c>
      <c r="F150" s="43">
        <v>1628125</v>
      </c>
      <c r="G150" s="45">
        <v>160</v>
      </c>
      <c r="H150" s="43">
        <v>23069769</v>
      </c>
      <c r="I150" s="45">
        <v>73</v>
      </c>
      <c r="J150" s="43">
        <v>18526115</v>
      </c>
      <c r="K150" s="45">
        <v>0</v>
      </c>
      <c r="L150" s="43">
        <v>0</v>
      </c>
      <c r="M150" s="45">
        <v>8</v>
      </c>
      <c r="N150" s="43">
        <v>1778693</v>
      </c>
      <c r="O150" s="45">
        <v>0</v>
      </c>
      <c r="P150" s="43">
        <v>0</v>
      </c>
      <c r="Q150" s="45">
        <v>0</v>
      </c>
      <c r="R150" s="43">
        <v>0</v>
      </c>
      <c r="S150" s="10">
        <v>9</v>
      </c>
      <c r="T150" s="10">
        <v>1668854</v>
      </c>
      <c r="U150" s="21">
        <f t="shared" si="41"/>
        <v>257</v>
      </c>
      <c r="V150" s="22">
        <f t="shared" si="42"/>
        <v>46004632</v>
      </c>
      <c r="W150" s="19">
        <f>U150-'Single-Family'!U137</f>
        <v>36</v>
      </c>
      <c r="X150" s="13">
        <f>W150/'Single-Family'!U137</f>
        <v>0.16289592760180996</v>
      </c>
      <c r="Y150" s="12">
        <f>V150-'Single-Family'!V137</f>
        <v>7266502</v>
      </c>
      <c r="Z150" s="13">
        <f>Y150/'Single-Family'!V137</f>
        <v>0.18758009227600816</v>
      </c>
      <c r="AA150" s="12">
        <f t="shared" si="43"/>
        <v>32473110</v>
      </c>
      <c r="AC150" s="26"/>
      <c r="AD150" s="26"/>
      <c r="AE150" s="26"/>
      <c r="AF150" s="26"/>
      <c r="AG150" s="26"/>
      <c r="AH150" s="26"/>
      <c r="AI150" s="26"/>
      <c r="AJ150" s="26"/>
      <c r="AK150" s="26"/>
      <c r="AL150" s="26"/>
      <c r="AM150" s="26"/>
      <c r="AN150" s="26"/>
    </row>
    <row r="151" spans="1:40" x14ac:dyDescent="0.2">
      <c r="A151" s="26" t="s">
        <v>21</v>
      </c>
      <c r="B151" s="9">
        <v>2015</v>
      </c>
      <c r="C151" s="45">
        <v>8</v>
      </c>
      <c r="D151" s="43">
        <v>1123158</v>
      </c>
      <c r="E151" s="45">
        <v>5</v>
      </c>
      <c r="F151" s="43">
        <v>1163000</v>
      </c>
      <c r="G151" s="45">
        <v>135</v>
      </c>
      <c r="H151" s="43">
        <v>19664664</v>
      </c>
      <c r="I151" s="45">
        <v>57</v>
      </c>
      <c r="J151" s="43">
        <v>14345698</v>
      </c>
      <c r="K151" s="45">
        <v>3</v>
      </c>
      <c r="L151" s="43">
        <v>620000</v>
      </c>
      <c r="M151" s="45">
        <v>8</v>
      </c>
      <c r="N151" s="43">
        <v>2212732</v>
      </c>
      <c r="O151" s="45">
        <v>0</v>
      </c>
      <c r="P151" s="43">
        <v>0</v>
      </c>
      <c r="Q151" s="45">
        <v>0</v>
      </c>
      <c r="R151" s="43">
        <v>0</v>
      </c>
      <c r="S151" s="10">
        <v>1</v>
      </c>
      <c r="T151" s="10">
        <v>90855</v>
      </c>
      <c r="U151" s="21">
        <f t="shared" si="41"/>
        <v>212</v>
      </c>
      <c r="V151" s="22">
        <f t="shared" si="42"/>
        <v>38057107</v>
      </c>
      <c r="W151" s="19">
        <f>U151-'Single-Family'!U138</f>
        <v>-8</v>
      </c>
      <c r="X151" s="13">
        <f>W151/'Single-Family'!U138</f>
        <v>-3.6363636363636362E-2</v>
      </c>
      <c r="Y151" s="12">
        <f>V151-'Single-Family'!V138</f>
        <v>-3462749</v>
      </c>
      <c r="Z151" s="13">
        <f>Y151/'Single-Family'!V138</f>
        <v>-8.339983163718101E-2</v>
      </c>
      <c r="AA151" s="12">
        <f t="shared" si="43"/>
        <v>29010361</v>
      </c>
      <c r="AC151" s="26"/>
      <c r="AD151" s="26"/>
      <c r="AE151" s="26"/>
      <c r="AF151" s="26"/>
      <c r="AG151" s="26"/>
      <c r="AH151" s="26"/>
      <c r="AI151" s="26"/>
      <c r="AJ151" s="26"/>
      <c r="AK151" s="26"/>
      <c r="AL151" s="26"/>
      <c r="AM151" s="26"/>
      <c r="AN151" s="26"/>
    </row>
    <row r="152" spans="1:40" x14ac:dyDescent="0.2">
      <c r="A152" s="26" t="s">
        <v>22</v>
      </c>
      <c r="B152" s="9">
        <v>2015</v>
      </c>
      <c r="C152" s="45">
        <v>16</v>
      </c>
      <c r="D152" s="43">
        <v>2586564</v>
      </c>
      <c r="E152" s="45">
        <v>7</v>
      </c>
      <c r="F152" s="43">
        <v>2101625</v>
      </c>
      <c r="G152" s="45">
        <v>120</v>
      </c>
      <c r="H152" s="43">
        <v>20265580</v>
      </c>
      <c r="I152" s="45">
        <v>75</v>
      </c>
      <c r="J152" s="43">
        <v>18507060</v>
      </c>
      <c r="K152" s="45">
        <v>1</v>
      </c>
      <c r="L152" s="43">
        <v>230000</v>
      </c>
      <c r="M152" s="45">
        <v>4</v>
      </c>
      <c r="N152" s="43">
        <v>1133810</v>
      </c>
      <c r="O152" s="45">
        <v>0</v>
      </c>
      <c r="P152" s="43">
        <v>0</v>
      </c>
      <c r="Q152" s="45">
        <v>0</v>
      </c>
      <c r="R152" s="43">
        <v>0</v>
      </c>
      <c r="S152" s="10">
        <v>7</v>
      </c>
      <c r="T152" s="10">
        <v>1753154</v>
      </c>
      <c r="U152" s="21">
        <f t="shared" si="41"/>
        <v>223</v>
      </c>
      <c r="V152" s="22">
        <f t="shared" si="42"/>
        <v>44476168</v>
      </c>
      <c r="W152" s="19">
        <f>U152-'Single-Family'!U139</f>
        <v>28</v>
      </c>
      <c r="X152" s="13">
        <f>W152/'Single-Family'!U139</f>
        <v>0.14358974358974358</v>
      </c>
      <c r="Y152" s="12">
        <f>V152-'Single-Family'!V139</f>
        <v>11367705</v>
      </c>
      <c r="Z152" s="13">
        <f>Y152/'Single-Family'!V139</f>
        <v>0.34334740939197328</v>
      </c>
      <c r="AA152" s="12">
        <f t="shared" si="43"/>
        <v>40378066</v>
      </c>
      <c r="AC152" s="26"/>
      <c r="AD152" s="26"/>
      <c r="AE152" s="26"/>
      <c r="AF152" s="26"/>
      <c r="AG152" s="26"/>
      <c r="AH152" s="26"/>
      <c r="AI152" s="26"/>
      <c r="AJ152" s="26"/>
      <c r="AK152" s="26"/>
      <c r="AL152" s="26"/>
      <c r="AM152" s="26"/>
      <c r="AN152" s="26"/>
    </row>
    <row r="153" spans="1:40" x14ac:dyDescent="0.2">
      <c r="A153" s="26" t="s">
        <v>23</v>
      </c>
      <c r="B153" s="9">
        <v>2015</v>
      </c>
      <c r="C153" s="45">
        <v>15</v>
      </c>
      <c r="D153" s="43">
        <v>2772054</v>
      </c>
      <c r="E153" s="45">
        <v>6</v>
      </c>
      <c r="F153" s="43">
        <v>1046876</v>
      </c>
      <c r="G153" s="45">
        <v>149</v>
      </c>
      <c r="H153" s="43">
        <v>21927381</v>
      </c>
      <c r="I153" s="45">
        <v>81</v>
      </c>
      <c r="J153" s="43">
        <v>22156014</v>
      </c>
      <c r="K153" s="45">
        <v>0</v>
      </c>
      <c r="L153" s="43">
        <v>0</v>
      </c>
      <c r="M153" s="45">
        <v>10</v>
      </c>
      <c r="N153" s="43">
        <v>2641204</v>
      </c>
      <c r="O153" s="45">
        <v>0</v>
      </c>
      <c r="P153" s="43">
        <v>0</v>
      </c>
      <c r="Q153" s="45">
        <v>0</v>
      </c>
      <c r="R153" s="43">
        <v>0</v>
      </c>
      <c r="S153" s="10">
        <v>5</v>
      </c>
      <c r="T153" s="10">
        <v>1180967</v>
      </c>
      <c r="U153" s="21">
        <f t="shared" si="41"/>
        <v>260</v>
      </c>
      <c r="V153" s="22">
        <f t="shared" si="42"/>
        <v>50677620</v>
      </c>
      <c r="W153" s="19">
        <f>U153-'Single-Family'!U140</f>
        <v>116</v>
      </c>
      <c r="X153" s="13">
        <f>W153/'Single-Family'!U140</f>
        <v>0.80555555555555558</v>
      </c>
      <c r="Y153" s="12">
        <f>V153-'Single-Family'!V140</f>
        <v>20854488</v>
      </c>
      <c r="Z153" s="13">
        <f>Y153/'Single-Family'!V140</f>
        <v>0.69927222935538758</v>
      </c>
      <c r="AA153" s="12">
        <f t="shared" si="43"/>
        <v>61232554</v>
      </c>
      <c r="AC153" s="26"/>
      <c r="AD153" s="26"/>
      <c r="AE153" s="26"/>
      <c r="AF153" s="26"/>
      <c r="AG153" s="26"/>
      <c r="AH153" s="26"/>
      <c r="AI153" s="26"/>
      <c r="AJ153" s="26"/>
      <c r="AK153" s="26"/>
      <c r="AL153" s="26"/>
      <c r="AM153" s="26"/>
      <c r="AN153" s="26"/>
    </row>
    <row r="154" spans="1:40" x14ac:dyDescent="0.2">
      <c r="A154" s="26" t="s">
        <v>24</v>
      </c>
      <c r="B154" s="9">
        <v>2015</v>
      </c>
      <c r="C154" s="45">
        <v>5</v>
      </c>
      <c r="D154" s="43">
        <v>947960</v>
      </c>
      <c r="E154" s="45">
        <v>2</v>
      </c>
      <c r="F154" s="43">
        <v>757250</v>
      </c>
      <c r="G154" s="45">
        <v>132</v>
      </c>
      <c r="H154" s="43">
        <v>20749397</v>
      </c>
      <c r="I154" s="45">
        <v>82</v>
      </c>
      <c r="J154" s="43">
        <v>20443685</v>
      </c>
      <c r="K154" s="45">
        <v>2</v>
      </c>
      <c r="L154" s="43">
        <v>484000</v>
      </c>
      <c r="M154" s="45">
        <v>15</v>
      </c>
      <c r="N154" s="43">
        <v>5113971</v>
      </c>
      <c r="O154" s="45">
        <v>0</v>
      </c>
      <c r="P154" s="43">
        <v>0</v>
      </c>
      <c r="Q154" s="45">
        <v>0</v>
      </c>
      <c r="R154" s="43">
        <v>0</v>
      </c>
      <c r="S154" s="10">
        <v>4</v>
      </c>
      <c r="T154" s="10">
        <v>731969</v>
      </c>
      <c r="U154" s="21">
        <f t="shared" si="41"/>
        <v>240</v>
      </c>
      <c r="V154" s="22">
        <f t="shared" si="42"/>
        <v>48470982</v>
      </c>
      <c r="W154" s="19">
        <f>U154-'Single-Family'!U141</f>
        <v>-33</v>
      </c>
      <c r="X154" s="13">
        <f>W154/'Single-Family'!U141</f>
        <v>-0.12087912087912088</v>
      </c>
      <c r="Y154" s="12">
        <f>V154-'Single-Family'!V141</f>
        <v>-4530313</v>
      </c>
      <c r="Z154" s="13">
        <f>Y154/'Single-Family'!V141</f>
        <v>-8.5475515268070332E-2</v>
      </c>
      <c r="AA154" s="12">
        <f t="shared" si="43"/>
        <v>56702241</v>
      </c>
      <c r="AC154" s="26"/>
      <c r="AD154" s="26"/>
      <c r="AE154" s="26"/>
      <c r="AF154" s="26"/>
      <c r="AG154" s="26"/>
      <c r="AH154" s="26"/>
      <c r="AI154" s="26"/>
      <c r="AJ154" s="26"/>
      <c r="AK154" s="26"/>
      <c r="AL154" s="26"/>
      <c r="AM154" s="26"/>
      <c r="AN154" s="26"/>
    </row>
    <row r="155" spans="1:40" x14ac:dyDescent="0.2">
      <c r="A155" s="26" t="s">
        <v>25</v>
      </c>
      <c r="B155" s="9">
        <v>2015</v>
      </c>
      <c r="C155" s="45">
        <v>14</v>
      </c>
      <c r="D155" s="43">
        <v>2736236</v>
      </c>
      <c r="E155" s="45">
        <v>0</v>
      </c>
      <c r="F155" s="43">
        <v>0</v>
      </c>
      <c r="G155" s="45">
        <v>143</v>
      </c>
      <c r="H155" s="43">
        <v>21797771</v>
      </c>
      <c r="I155" s="45">
        <v>75</v>
      </c>
      <c r="J155" s="43">
        <v>20192624</v>
      </c>
      <c r="K155" s="45">
        <v>0</v>
      </c>
      <c r="L155" s="43">
        <v>0</v>
      </c>
      <c r="M155" s="45">
        <v>8</v>
      </c>
      <c r="N155" s="43">
        <v>2096629</v>
      </c>
      <c r="O155" s="45">
        <v>0</v>
      </c>
      <c r="P155" s="43">
        <v>0</v>
      </c>
      <c r="Q155" s="45">
        <v>0</v>
      </c>
      <c r="R155" s="43">
        <v>0</v>
      </c>
      <c r="S155" s="10">
        <v>1</v>
      </c>
      <c r="T155" s="10">
        <v>146168</v>
      </c>
      <c r="U155" s="21">
        <f t="shared" si="41"/>
        <v>241</v>
      </c>
      <c r="V155" s="22">
        <f t="shared" si="42"/>
        <v>46969428</v>
      </c>
      <c r="W155" s="19">
        <f>U155-'Single-Family'!U142</f>
        <v>7</v>
      </c>
      <c r="X155" s="13">
        <f>W155/'Single-Family'!U142</f>
        <v>2.9914529914529916E-2</v>
      </c>
      <c r="Y155" s="12">
        <f>V155-'Single-Family'!V142</f>
        <v>2579740</v>
      </c>
      <c r="Z155" s="13">
        <f>Y155/'Single-Family'!V142</f>
        <v>5.8115749766026743E-2</v>
      </c>
      <c r="AA155" s="12">
        <f t="shared" si="43"/>
        <v>59281981</v>
      </c>
      <c r="AC155" s="26"/>
      <c r="AD155" s="26"/>
      <c r="AE155" s="26"/>
      <c r="AF155" s="26"/>
      <c r="AG155" s="26"/>
      <c r="AH155" s="26"/>
      <c r="AI155" s="26"/>
      <c r="AJ155" s="26"/>
      <c r="AK155" s="26"/>
      <c r="AL155" s="26"/>
      <c r="AM155" s="26"/>
      <c r="AN155" s="26"/>
    </row>
    <row r="156" spans="1:40" x14ac:dyDescent="0.2">
      <c r="A156" s="26" t="s">
        <v>26</v>
      </c>
      <c r="B156" s="9">
        <v>2015</v>
      </c>
      <c r="C156" s="45">
        <v>9</v>
      </c>
      <c r="D156" s="43">
        <v>1465573</v>
      </c>
      <c r="E156" s="45">
        <v>1</v>
      </c>
      <c r="F156" s="43">
        <v>350000</v>
      </c>
      <c r="G156" s="45">
        <v>125</v>
      </c>
      <c r="H156" s="43">
        <v>19869504</v>
      </c>
      <c r="I156" s="45">
        <v>60</v>
      </c>
      <c r="J156" s="43">
        <v>16834584</v>
      </c>
      <c r="K156" s="45">
        <v>1</v>
      </c>
      <c r="L156" s="43">
        <v>250000</v>
      </c>
      <c r="M156" s="45">
        <v>5</v>
      </c>
      <c r="N156" s="43">
        <v>1500723</v>
      </c>
      <c r="O156" s="45">
        <v>0</v>
      </c>
      <c r="P156" s="43">
        <v>0</v>
      </c>
      <c r="Q156" s="45">
        <v>0</v>
      </c>
      <c r="R156" s="43">
        <v>0</v>
      </c>
      <c r="S156" s="10">
        <v>7</v>
      </c>
      <c r="T156" s="10">
        <v>1924478</v>
      </c>
      <c r="U156" s="21">
        <f t="shared" si="41"/>
        <v>207</v>
      </c>
      <c r="V156" s="22">
        <f t="shared" si="42"/>
        <v>41844862</v>
      </c>
      <c r="W156" s="19">
        <f>U156-'Single-Family'!U143</f>
        <v>2</v>
      </c>
      <c r="X156" s="13">
        <f>W156/'Single-Family'!U143</f>
        <v>9.7560975609756097E-3</v>
      </c>
      <c r="Y156" s="12">
        <f>V156-'Single-Family'!V143</f>
        <v>-1808101</v>
      </c>
      <c r="Z156" s="13">
        <f>Y156/'Single-Family'!V143</f>
        <v>-4.1419891703571188E-2</v>
      </c>
      <c r="AA156" s="12">
        <f t="shared" si="43"/>
        <v>57473880</v>
      </c>
      <c r="AC156" s="26"/>
      <c r="AD156" s="26"/>
      <c r="AE156" s="26"/>
      <c r="AF156" s="26"/>
      <c r="AG156" s="26"/>
      <c r="AH156" s="26"/>
      <c r="AI156" s="26"/>
      <c r="AJ156" s="26"/>
      <c r="AK156" s="26"/>
      <c r="AL156" s="26"/>
      <c r="AM156" s="26"/>
      <c r="AN156" s="26"/>
    </row>
    <row r="157" spans="1:40" x14ac:dyDescent="0.2">
      <c r="A157" s="26" t="s">
        <v>27</v>
      </c>
      <c r="B157" s="9">
        <v>2015</v>
      </c>
      <c r="C157" s="45">
        <v>11</v>
      </c>
      <c r="D157" s="43">
        <v>1707614</v>
      </c>
      <c r="E157" s="45">
        <v>0</v>
      </c>
      <c r="F157" s="43">
        <v>0</v>
      </c>
      <c r="G157" s="45">
        <v>89</v>
      </c>
      <c r="H157" s="43">
        <v>15028632</v>
      </c>
      <c r="I157" s="45">
        <v>85</v>
      </c>
      <c r="J157" s="43">
        <v>23294608</v>
      </c>
      <c r="K157" s="45">
        <v>0</v>
      </c>
      <c r="L157" s="43">
        <v>0</v>
      </c>
      <c r="M157" s="45">
        <v>3</v>
      </c>
      <c r="N157" s="43">
        <v>971816</v>
      </c>
      <c r="O157" s="45">
        <v>0</v>
      </c>
      <c r="P157" s="43">
        <v>0</v>
      </c>
      <c r="Q157" s="45">
        <v>0</v>
      </c>
      <c r="R157" s="43">
        <v>0</v>
      </c>
      <c r="S157" s="10">
        <v>11</v>
      </c>
      <c r="T157" s="10">
        <v>2381607</v>
      </c>
      <c r="U157" s="21">
        <f t="shared" si="41"/>
        <v>199</v>
      </c>
      <c r="V157" s="22">
        <f t="shared" si="42"/>
        <v>43384277</v>
      </c>
      <c r="W157" s="19">
        <f>U157-'Single-Family'!U144</f>
        <v>51</v>
      </c>
      <c r="X157" s="13">
        <f>W157/'Single-Family'!U144</f>
        <v>0.34459459459459457</v>
      </c>
      <c r="Y157" s="12">
        <f>V157-'Single-Family'!V144</f>
        <v>12513281</v>
      </c>
      <c r="Z157" s="13">
        <f>Y157/'Single-Family'!V144</f>
        <v>0.40534101977143855</v>
      </c>
      <c r="AA157" s="12">
        <f t="shared" si="43"/>
        <v>69987161</v>
      </c>
      <c r="AC157" s="26"/>
      <c r="AD157" s="26"/>
      <c r="AE157" s="26"/>
      <c r="AF157" s="26"/>
      <c r="AG157" s="26"/>
      <c r="AH157" s="26"/>
      <c r="AI157" s="26"/>
      <c r="AJ157" s="26"/>
      <c r="AK157" s="26"/>
      <c r="AL157" s="26"/>
      <c r="AM157" s="26"/>
      <c r="AN157" s="26"/>
    </row>
    <row r="158" spans="1:40" x14ac:dyDescent="0.2">
      <c r="A158" s="26" t="s">
        <v>28</v>
      </c>
      <c r="B158" s="9">
        <v>2015</v>
      </c>
      <c r="C158" s="45">
        <v>7</v>
      </c>
      <c r="D158" s="43">
        <v>1301367</v>
      </c>
      <c r="E158" s="45">
        <v>2</v>
      </c>
      <c r="F158" s="43">
        <v>641750</v>
      </c>
      <c r="G158" s="45">
        <v>89</v>
      </c>
      <c r="H158" s="43">
        <v>14142520</v>
      </c>
      <c r="I158" s="45">
        <v>48</v>
      </c>
      <c r="J158" s="43">
        <v>13436280</v>
      </c>
      <c r="K158" s="45">
        <v>0</v>
      </c>
      <c r="L158" s="43">
        <v>0</v>
      </c>
      <c r="M158" s="45">
        <v>5</v>
      </c>
      <c r="N158" s="43">
        <v>1524078</v>
      </c>
      <c r="O158" s="45">
        <v>0</v>
      </c>
      <c r="P158" s="43">
        <v>0</v>
      </c>
      <c r="Q158" s="45">
        <v>0</v>
      </c>
      <c r="R158" s="43">
        <v>0</v>
      </c>
      <c r="S158" s="10">
        <v>4</v>
      </c>
      <c r="T158" s="10">
        <v>833277</v>
      </c>
      <c r="U158" s="21">
        <f t="shared" si="41"/>
        <v>153</v>
      </c>
      <c r="V158" s="22">
        <f t="shared" si="42"/>
        <v>31237522</v>
      </c>
      <c r="W158" s="19">
        <f>U158-'Single-Family'!U145</f>
        <v>38</v>
      </c>
      <c r="X158" s="13">
        <f>W158/'Single-Family'!U145</f>
        <v>0.33043478260869563</v>
      </c>
      <c r="Y158" s="12">
        <f>V158-'Single-Family'!V145</f>
        <v>8798444</v>
      </c>
      <c r="Z158" s="13">
        <f>Y158/'Single-Family'!V145</f>
        <v>0.39210363277849475</v>
      </c>
      <c r="AA158" s="12">
        <f t="shared" si="43"/>
        <v>78785605</v>
      </c>
      <c r="AC158" s="26"/>
      <c r="AD158" s="26"/>
      <c r="AE158" s="26"/>
      <c r="AF158" s="26"/>
      <c r="AG158" s="26"/>
      <c r="AH158" s="26"/>
      <c r="AI158" s="26"/>
      <c r="AJ158" s="26"/>
      <c r="AK158" s="26"/>
      <c r="AL158" s="26"/>
      <c r="AM158" s="26"/>
      <c r="AN158" s="26"/>
    </row>
    <row r="159" spans="1:40" ht="13.5" thickBot="1" x14ac:dyDescent="0.25">
      <c r="A159" s="27" t="s">
        <v>29</v>
      </c>
      <c r="B159" s="15">
        <v>2015</v>
      </c>
      <c r="C159" s="46">
        <f t="shared" ref="C159:W159" si="45">SUM(C147:C158)</f>
        <v>112</v>
      </c>
      <c r="D159" s="44">
        <f t="shared" si="45"/>
        <v>18933101</v>
      </c>
      <c r="E159" s="46">
        <f t="shared" si="45"/>
        <v>34</v>
      </c>
      <c r="F159" s="44">
        <f t="shared" si="45"/>
        <v>8683626</v>
      </c>
      <c r="G159" s="46">
        <f t="shared" si="45"/>
        <v>1459</v>
      </c>
      <c r="H159" s="44">
        <f t="shared" si="45"/>
        <v>224124771</v>
      </c>
      <c r="I159" s="46">
        <f t="shared" si="45"/>
        <v>843</v>
      </c>
      <c r="J159" s="44">
        <f t="shared" si="45"/>
        <v>225060211</v>
      </c>
      <c r="K159" s="46">
        <f t="shared" si="45"/>
        <v>8</v>
      </c>
      <c r="L159" s="44">
        <f t="shared" si="45"/>
        <v>1704000</v>
      </c>
      <c r="M159" s="46">
        <f t="shared" si="45"/>
        <v>83</v>
      </c>
      <c r="N159" s="44">
        <f t="shared" si="45"/>
        <v>22909550</v>
      </c>
      <c r="O159" s="46">
        <f t="shared" si="45"/>
        <v>0</v>
      </c>
      <c r="P159" s="44">
        <f t="shared" si="45"/>
        <v>0</v>
      </c>
      <c r="Q159" s="46">
        <f t="shared" si="45"/>
        <v>0</v>
      </c>
      <c r="R159" s="44">
        <f t="shared" si="45"/>
        <v>0</v>
      </c>
      <c r="S159" s="16">
        <f t="shared" si="45"/>
        <v>72</v>
      </c>
      <c r="T159" s="16">
        <f t="shared" si="45"/>
        <v>16065602</v>
      </c>
      <c r="U159" s="23">
        <f t="shared" si="45"/>
        <v>2579</v>
      </c>
      <c r="V159" s="24">
        <f t="shared" si="45"/>
        <v>509402235</v>
      </c>
      <c r="W159" s="20">
        <f t="shared" si="45"/>
        <v>371</v>
      </c>
      <c r="X159" s="18">
        <f>W159/'Single-Family'!U146</f>
        <v>0.16802536231884058</v>
      </c>
      <c r="Y159" s="17">
        <f>SUM(Y147:Y158)</f>
        <v>78785605</v>
      </c>
      <c r="Z159" s="18">
        <f>Y159/'Single-Family'!V146</f>
        <v>0.18295996835979139</v>
      </c>
      <c r="AA159" s="17">
        <f>Y159</f>
        <v>78785605</v>
      </c>
      <c r="AC159" s="26"/>
      <c r="AD159" s="26"/>
      <c r="AE159" s="26"/>
      <c r="AF159" s="26"/>
      <c r="AG159" s="26"/>
      <c r="AH159" s="26"/>
      <c r="AI159" s="26"/>
      <c r="AJ159" s="26"/>
      <c r="AK159" s="26"/>
      <c r="AL159" s="26"/>
      <c r="AM159" s="26"/>
      <c r="AN159" s="26"/>
    </row>
    <row r="160" spans="1:40" x14ac:dyDescent="0.2">
      <c r="A160" s="26" t="s">
        <v>17</v>
      </c>
      <c r="B160" s="9">
        <v>2016</v>
      </c>
      <c r="C160" s="45">
        <v>5</v>
      </c>
      <c r="D160" s="43">
        <v>564791.59</v>
      </c>
      <c r="E160" s="45">
        <v>1</v>
      </c>
      <c r="F160" s="43">
        <v>175066</v>
      </c>
      <c r="G160" s="45">
        <v>72</v>
      </c>
      <c r="H160" s="43">
        <v>11391044</v>
      </c>
      <c r="I160" s="45">
        <v>52</v>
      </c>
      <c r="J160" s="43">
        <v>14644589</v>
      </c>
      <c r="K160" s="45">
        <v>1</v>
      </c>
      <c r="L160" s="43">
        <v>172000</v>
      </c>
      <c r="M160" s="45">
        <v>1</v>
      </c>
      <c r="N160" s="43">
        <v>245904</v>
      </c>
      <c r="O160" s="45">
        <v>0</v>
      </c>
      <c r="P160" s="43">
        <v>0</v>
      </c>
      <c r="Q160" s="45">
        <v>0</v>
      </c>
      <c r="R160" s="43">
        <v>0</v>
      </c>
      <c r="S160" s="10">
        <v>1</v>
      </c>
      <c r="T160" s="10">
        <v>373037</v>
      </c>
      <c r="U160" s="21">
        <f t="shared" ref="U160:U171" si="46">SUM(C160+G160+I160+K160+M160+O160+Q160+S160+E160)</f>
        <v>133</v>
      </c>
      <c r="V160" s="22">
        <f t="shared" ref="V160:V171" si="47">SUM(D160+H160+J160+L160+N160+P160+R160+T160+F160)</f>
        <v>27566431.59</v>
      </c>
      <c r="W160" s="19">
        <f>U160-'Single-Family'!U147</f>
        <v>6</v>
      </c>
      <c r="X160" s="13">
        <f>W160/'Single-Family'!U147</f>
        <v>4.7244094488188976E-2</v>
      </c>
      <c r="Y160" s="12">
        <f>V160-'Single-Family'!V147</f>
        <v>3196456.59</v>
      </c>
      <c r="Z160" s="13">
        <f>Y160/'Single-Family'!V147</f>
        <v>0.13116372052084582</v>
      </c>
      <c r="AA160" s="12">
        <f>Y160</f>
        <v>3196456.59</v>
      </c>
      <c r="AC160" s="26">
        <f t="array" ref="AC160:AN161">TRANSPOSE(U160:V171)</f>
        <v>133</v>
      </c>
      <c r="AD160" s="26">
        <v>176</v>
      </c>
      <c r="AE160" s="26">
        <v>253</v>
      </c>
      <c r="AF160" s="26">
        <v>241</v>
      </c>
      <c r="AG160" s="26">
        <v>308</v>
      </c>
      <c r="AH160" s="26">
        <v>249</v>
      </c>
      <c r="AI160" s="26">
        <v>236</v>
      </c>
      <c r="AJ160" s="26">
        <v>247</v>
      </c>
      <c r="AK160" s="26">
        <v>198</v>
      </c>
      <c r="AL160" s="26">
        <v>197</v>
      </c>
      <c r="AM160" s="26">
        <v>207</v>
      </c>
      <c r="AN160" s="26">
        <v>189</v>
      </c>
    </row>
    <row r="161" spans="1:40" x14ac:dyDescent="0.2">
      <c r="A161" s="26" t="s">
        <v>18</v>
      </c>
      <c r="B161" s="9">
        <v>2016</v>
      </c>
      <c r="C161" s="45">
        <v>7</v>
      </c>
      <c r="D161" s="43">
        <v>1214583</v>
      </c>
      <c r="E161" s="45">
        <v>0</v>
      </c>
      <c r="F161" s="43">
        <v>0</v>
      </c>
      <c r="G161" s="45">
        <v>94</v>
      </c>
      <c r="H161" s="43">
        <v>12915068</v>
      </c>
      <c r="I161" s="45">
        <v>71</v>
      </c>
      <c r="J161" s="43">
        <v>19573401</v>
      </c>
      <c r="K161" s="45">
        <v>0</v>
      </c>
      <c r="L161" s="43">
        <v>0</v>
      </c>
      <c r="M161" s="45">
        <v>2</v>
      </c>
      <c r="N161" s="43">
        <v>639896</v>
      </c>
      <c r="O161" s="45">
        <v>0</v>
      </c>
      <c r="P161" s="43">
        <v>0</v>
      </c>
      <c r="Q161" s="45">
        <v>0</v>
      </c>
      <c r="R161" s="43">
        <v>0</v>
      </c>
      <c r="S161" s="10">
        <v>2</v>
      </c>
      <c r="T161" s="10">
        <v>419312</v>
      </c>
      <c r="U161" s="21">
        <f t="shared" si="46"/>
        <v>176</v>
      </c>
      <c r="V161" s="22">
        <f t="shared" si="47"/>
        <v>34762260</v>
      </c>
      <c r="W161" s="19">
        <f>U161-'Single-Family'!U148</f>
        <v>-10</v>
      </c>
      <c r="X161" s="13">
        <f>W161/'Single-Family'!U148</f>
        <v>-5.3763440860215055E-2</v>
      </c>
      <c r="Y161" s="12">
        <f>V161-'Single-Family'!V148</f>
        <v>-3541994</v>
      </c>
      <c r="Z161" s="13">
        <f>Y161/'Single-Family'!V148</f>
        <v>-9.2469990408898181E-2</v>
      </c>
      <c r="AA161" s="12">
        <f t="shared" ref="AA161:AA171" si="48">AA160+Y161</f>
        <v>-345537.41000000015</v>
      </c>
      <c r="AC161" s="26">
        <v>27566431.59</v>
      </c>
      <c r="AD161" s="26">
        <v>34762260</v>
      </c>
      <c r="AE161" s="26">
        <v>47939618.189999998</v>
      </c>
      <c r="AF161" s="26">
        <v>53771129</v>
      </c>
      <c r="AG161" s="26">
        <v>56742357</v>
      </c>
      <c r="AH161" s="26">
        <v>51086567.600000001</v>
      </c>
      <c r="AI161" s="26">
        <v>48837833.810000002</v>
      </c>
      <c r="AJ161" s="26">
        <v>42832221</v>
      </c>
      <c r="AK161" s="26">
        <v>39741922.5</v>
      </c>
      <c r="AL161" s="26">
        <v>40666275</v>
      </c>
      <c r="AM161" s="26">
        <v>43534213</v>
      </c>
      <c r="AN161" s="26">
        <v>39688447.509999998</v>
      </c>
    </row>
    <row r="162" spans="1:40" x14ac:dyDescent="0.2">
      <c r="A162" s="26" t="s">
        <v>19</v>
      </c>
      <c r="B162" s="9">
        <v>2016</v>
      </c>
      <c r="C162" s="45">
        <v>9</v>
      </c>
      <c r="D162" s="43">
        <v>1375808.19</v>
      </c>
      <c r="E162" s="45">
        <v>0</v>
      </c>
      <c r="F162" s="43">
        <v>0</v>
      </c>
      <c r="G162" s="45">
        <v>141</v>
      </c>
      <c r="H162" s="43">
        <v>20132292</v>
      </c>
      <c r="I162" s="45">
        <v>90</v>
      </c>
      <c r="J162" s="43">
        <v>23442400</v>
      </c>
      <c r="K162" s="45">
        <v>0</v>
      </c>
      <c r="L162" s="43">
        <v>0</v>
      </c>
      <c r="M162" s="45">
        <v>6</v>
      </c>
      <c r="N162" s="43">
        <v>1604933</v>
      </c>
      <c r="O162" s="45">
        <v>0</v>
      </c>
      <c r="P162" s="43">
        <v>0</v>
      </c>
      <c r="Q162" s="45">
        <v>0</v>
      </c>
      <c r="R162" s="43">
        <v>0</v>
      </c>
      <c r="S162" s="10">
        <v>7</v>
      </c>
      <c r="T162" s="10">
        <v>1384185</v>
      </c>
      <c r="U162" s="21">
        <f t="shared" si="46"/>
        <v>253</v>
      </c>
      <c r="V162" s="22">
        <f t="shared" si="47"/>
        <v>47939618.189999998</v>
      </c>
      <c r="W162" s="19">
        <f>U162-'Single-Family'!U149</f>
        <v>-21</v>
      </c>
      <c r="X162" s="13">
        <f>W162/'Single-Family'!U149</f>
        <v>-7.6642335766423361E-2</v>
      </c>
      <c r="Y162" s="12">
        <f>V162-'Single-Family'!V149</f>
        <v>-7665789.8100000024</v>
      </c>
      <c r="Z162" s="13">
        <f>Y162/'Single-Family'!V149</f>
        <v>-0.13786050828005797</v>
      </c>
      <c r="AA162" s="12">
        <f t="shared" si="48"/>
        <v>-8011327.2200000025</v>
      </c>
      <c r="AC162" s="134">
        <f>AC161/$AC$137</f>
        <v>27.566431590000001</v>
      </c>
      <c r="AD162" s="134">
        <f t="shared" ref="AD162:AN162" si="49">AD161/$AC$137</f>
        <v>34.762259999999998</v>
      </c>
      <c r="AE162" s="134">
        <f t="shared" si="49"/>
        <v>47.939618189999997</v>
      </c>
      <c r="AF162" s="134">
        <f t="shared" si="49"/>
        <v>53.771129000000002</v>
      </c>
      <c r="AG162" s="134">
        <f t="shared" si="49"/>
        <v>56.742356999999998</v>
      </c>
      <c r="AH162" s="134">
        <f t="shared" si="49"/>
        <v>51.086567600000002</v>
      </c>
      <c r="AI162" s="134">
        <f t="shared" si="49"/>
        <v>48.837833809999999</v>
      </c>
      <c r="AJ162" s="134">
        <f t="shared" si="49"/>
        <v>42.832220999999997</v>
      </c>
      <c r="AK162" s="134">
        <f t="shared" si="49"/>
        <v>39.741922500000001</v>
      </c>
      <c r="AL162" s="134">
        <f t="shared" si="49"/>
        <v>40.666274999999999</v>
      </c>
      <c r="AM162" s="134">
        <f t="shared" si="49"/>
        <v>43.534213000000001</v>
      </c>
      <c r="AN162" s="134">
        <f t="shared" si="49"/>
        <v>39.688447509999996</v>
      </c>
    </row>
    <row r="163" spans="1:40" x14ac:dyDescent="0.2">
      <c r="A163" s="26" t="s">
        <v>20</v>
      </c>
      <c r="B163" s="9">
        <v>2016</v>
      </c>
      <c r="C163" s="45">
        <v>11</v>
      </c>
      <c r="D163" s="43">
        <v>1707646</v>
      </c>
      <c r="E163" s="45">
        <v>5</v>
      </c>
      <c r="F163" s="43">
        <v>1416000</v>
      </c>
      <c r="G163" s="45">
        <v>154</v>
      </c>
      <c r="H163" s="43">
        <v>22327292</v>
      </c>
      <c r="I163" s="45">
        <v>59</v>
      </c>
      <c r="J163" s="43">
        <v>15793068</v>
      </c>
      <c r="K163" s="45">
        <v>0</v>
      </c>
      <c r="L163" s="43">
        <v>0</v>
      </c>
      <c r="M163" s="45">
        <v>8</v>
      </c>
      <c r="N163" s="43">
        <v>2545555</v>
      </c>
      <c r="O163" s="45">
        <v>0</v>
      </c>
      <c r="P163" s="43">
        <v>0</v>
      </c>
      <c r="Q163" s="45">
        <v>0</v>
      </c>
      <c r="R163" s="43">
        <v>0</v>
      </c>
      <c r="S163" s="10">
        <v>4</v>
      </c>
      <c r="T163" s="10">
        <v>9981568</v>
      </c>
      <c r="U163" s="21">
        <f t="shared" si="46"/>
        <v>241</v>
      </c>
      <c r="V163" s="22">
        <f t="shared" si="47"/>
        <v>53771129</v>
      </c>
      <c r="W163" s="19">
        <f>U163-'Single-Family'!U150</f>
        <v>-16</v>
      </c>
      <c r="X163" s="13">
        <f>W163/'Single-Family'!U150</f>
        <v>-6.2256809338521402E-2</v>
      </c>
      <c r="Y163" s="12">
        <f>V163-'Single-Family'!V150</f>
        <v>7766497</v>
      </c>
      <c r="Z163" s="13">
        <f>Y163/'Single-Family'!V150</f>
        <v>0.16881989187523552</v>
      </c>
      <c r="AA163" s="12">
        <f t="shared" si="48"/>
        <v>-244830.22000000253</v>
      </c>
      <c r="AC163" s="7"/>
      <c r="AD163" s="7"/>
      <c r="AE163" s="7"/>
      <c r="AF163" s="7"/>
      <c r="AG163" s="7"/>
      <c r="AH163" s="7"/>
      <c r="AI163" s="7"/>
      <c r="AJ163" s="7"/>
      <c r="AK163" s="7"/>
      <c r="AL163" s="7"/>
      <c r="AM163" s="7"/>
      <c r="AN163" s="7"/>
    </row>
    <row r="164" spans="1:40" x14ac:dyDescent="0.2">
      <c r="A164" s="26" t="s">
        <v>21</v>
      </c>
      <c r="B164" s="9">
        <v>2016</v>
      </c>
      <c r="C164" s="45">
        <v>5</v>
      </c>
      <c r="D164" s="43">
        <v>728901</v>
      </c>
      <c r="E164" s="45">
        <v>34</v>
      </c>
      <c r="F164" s="43">
        <v>3345000</v>
      </c>
      <c r="G164" s="45">
        <v>160</v>
      </c>
      <c r="H164" s="43">
        <v>23521744</v>
      </c>
      <c r="I164" s="45">
        <v>97</v>
      </c>
      <c r="J164" s="43">
        <v>25681766</v>
      </c>
      <c r="K164" s="45">
        <v>2</v>
      </c>
      <c r="L164" s="43">
        <v>840000</v>
      </c>
      <c r="M164" s="45">
        <v>6</v>
      </c>
      <c r="N164" s="43">
        <v>1595816</v>
      </c>
      <c r="O164" s="45">
        <v>0</v>
      </c>
      <c r="P164" s="43">
        <v>0</v>
      </c>
      <c r="Q164" s="45">
        <v>0</v>
      </c>
      <c r="R164" s="43">
        <v>0</v>
      </c>
      <c r="S164" s="10">
        <v>4</v>
      </c>
      <c r="T164" s="10">
        <v>1029130</v>
      </c>
      <c r="U164" s="21">
        <f t="shared" si="46"/>
        <v>308</v>
      </c>
      <c r="V164" s="22">
        <f t="shared" si="47"/>
        <v>56742357</v>
      </c>
      <c r="W164" s="19">
        <f>U164-'Single-Family'!U151</f>
        <v>96</v>
      </c>
      <c r="X164" s="13">
        <f>W164/'Single-Family'!U151</f>
        <v>0.45283018867924529</v>
      </c>
      <c r="Y164" s="12">
        <f>V164-'Single-Family'!V151</f>
        <v>18685250</v>
      </c>
      <c r="Z164" s="13">
        <f>Y164/'Single-Family'!V151</f>
        <v>0.49097925388811081</v>
      </c>
      <c r="AA164" s="12">
        <f t="shared" si="48"/>
        <v>18440419.779999997</v>
      </c>
      <c r="AC164" s="7"/>
      <c r="AD164" s="7"/>
      <c r="AE164" s="7"/>
      <c r="AF164" s="7"/>
      <c r="AG164" s="7"/>
      <c r="AH164" s="7"/>
      <c r="AI164" s="7"/>
      <c r="AJ164" s="7"/>
      <c r="AK164" s="7"/>
      <c r="AL164" s="7"/>
      <c r="AM164" s="7"/>
      <c r="AN164" s="7"/>
    </row>
    <row r="165" spans="1:40" x14ac:dyDescent="0.2">
      <c r="A165" s="26" t="s">
        <v>22</v>
      </c>
      <c r="B165" s="9">
        <v>2016</v>
      </c>
      <c r="C165" s="45">
        <v>9</v>
      </c>
      <c r="D165" s="43">
        <v>1275496.6000000001</v>
      </c>
      <c r="E165" s="45">
        <v>4</v>
      </c>
      <c r="F165" s="43">
        <v>1158000</v>
      </c>
      <c r="G165" s="45">
        <v>143</v>
      </c>
      <c r="H165" s="43">
        <v>23268706</v>
      </c>
      <c r="I165" s="45">
        <v>84</v>
      </c>
      <c r="J165" s="43">
        <v>23037446</v>
      </c>
      <c r="K165" s="45">
        <v>1</v>
      </c>
      <c r="L165" s="43">
        <v>230000</v>
      </c>
      <c r="M165" s="45">
        <v>6</v>
      </c>
      <c r="N165" s="43">
        <v>1519686</v>
      </c>
      <c r="O165" s="45">
        <v>0</v>
      </c>
      <c r="P165" s="43">
        <v>0</v>
      </c>
      <c r="Q165" s="45">
        <v>0</v>
      </c>
      <c r="R165" s="43">
        <v>0</v>
      </c>
      <c r="S165" s="10">
        <v>2</v>
      </c>
      <c r="T165" s="10">
        <v>597233</v>
      </c>
      <c r="U165" s="21">
        <f t="shared" si="46"/>
        <v>249</v>
      </c>
      <c r="V165" s="22">
        <f t="shared" si="47"/>
        <v>51086567.600000001</v>
      </c>
      <c r="W165" s="19">
        <f>U165-'Single-Family'!U152</f>
        <v>26</v>
      </c>
      <c r="X165" s="13">
        <f>W165/'Single-Family'!U152</f>
        <v>0.11659192825112108</v>
      </c>
      <c r="Y165" s="12">
        <f>V165-'Single-Family'!V152</f>
        <v>6610399.6000000015</v>
      </c>
      <c r="Z165" s="13">
        <f>Y165/'Single-Family'!V152</f>
        <v>0.14862790337512893</v>
      </c>
      <c r="AA165" s="12">
        <f t="shared" si="48"/>
        <v>25050819.379999999</v>
      </c>
      <c r="AC165" s="7"/>
      <c r="AD165" s="7"/>
      <c r="AE165" s="7"/>
      <c r="AF165" s="7"/>
      <c r="AG165" s="7"/>
      <c r="AH165" s="7"/>
      <c r="AI165" s="7"/>
      <c r="AJ165" s="7"/>
      <c r="AK165" s="7"/>
      <c r="AL165" s="7"/>
      <c r="AM165" s="7"/>
      <c r="AN165" s="7"/>
    </row>
    <row r="166" spans="1:40" x14ac:dyDescent="0.2">
      <c r="A166" s="26" t="s">
        <v>23</v>
      </c>
      <c r="B166" s="9">
        <v>2016</v>
      </c>
      <c r="C166" s="45">
        <v>13</v>
      </c>
      <c r="D166" s="43">
        <v>2277093.89</v>
      </c>
      <c r="E166" s="45">
        <v>5</v>
      </c>
      <c r="F166" s="43">
        <v>1459000</v>
      </c>
      <c r="G166" s="45">
        <v>100</v>
      </c>
      <c r="H166" s="43">
        <v>14831802.92</v>
      </c>
      <c r="I166" s="45">
        <v>108</v>
      </c>
      <c r="J166" s="43">
        <v>27993285</v>
      </c>
      <c r="K166" s="45">
        <v>0</v>
      </c>
      <c r="L166" s="43">
        <v>0</v>
      </c>
      <c r="M166" s="45">
        <v>3</v>
      </c>
      <c r="N166" s="43">
        <v>774233</v>
      </c>
      <c r="O166" s="45">
        <v>0</v>
      </c>
      <c r="P166" s="43">
        <v>0</v>
      </c>
      <c r="Q166" s="45">
        <v>0</v>
      </c>
      <c r="R166" s="43">
        <v>0</v>
      </c>
      <c r="S166" s="10">
        <v>7</v>
      </c>
      <c r="T166" s="10">
        <v>1502419</v>
      </c>
      <c r="U166" s="21">
        <f t="shared" si="46"/>
        <v>236</v>
      </c>
      <c r="V166" s="22">
        <f t="shared" si="47"/>
        <v>48837833.810000002</v>
      </c>
      <c r="W166" s="19">
        <f>U166-'Single-Family'!U153</f>
        <v>-24</v>
      </c>
      <c r="X166" s="13">
        <f>W166/'Single-Family'!U153</f>
        <v>-9.2307692307692313E-2</v>
      </c>
      <c r="Y166" s="12">
        <f>V166-'Single-Family'!V153</f>
        <v>-1839786.1899999976</v>
      </c>
      <c r="Z166" s="13">
        <f>Y166/'Single-Family'!V153</f>
        <v>-3.6303721248156437E-2</v>
      </c>
      <c r="AA166" s="12">
        <f t="shared" si="48"/>
        <v>23211033.190000001</v>
      </c>
      <c r="AC166" s="7"/>
      <c r="AD166" s="7"/>
      <c r="AE166" s="7"/>
      <c r="AF166" s="7"/>
      <c r="AG166" s="7"/>
      <c r="AH166" s="7"/>
      <c r="AI166" s="7"/>
      <c r="AJ166" s="7"/>
      <c r="AK166" s="7"/>
      <c r="AL166" s="7"/>
      <c r="AM166" s="7"/>
      <c r="AN166" s="7"/>
    </row>
    <row r="167" spans="1:40" x14ac:dyDescent="0.2">
      <c r="A167" s="26" t="s">
        <v>24</v>
      </c>
      <c r="B167" s="9">
        <v>2016</v>
      </c>
      <c r="C167" s="45">
        <v>4</v>
      </c>
      <c r="D167" s="43">
        <v>735335</v>
      </c>
      <c r="E167" s="45">
        <v>0</v>
      </c>
      <c r="F167" s="43">
        <v>0</v>
      </c>
      <c r="G167" s="45">
        <v>161</v>
      </c>
      <c r="H167" s="43">
        <v>25016091</v>
      </c>
      <c r="I167" s="45">
        <v>76</v>
      </c>
      <c r="J167" s="43">
        <v>15337301</v>
      </c>
      <c r="K167" s="45">
        <v>0</v>
      </c>
      <c r="L167" s="43">
        <v>0</v>
      </c>
      <c r="M167" s="45">
        <v>4</v>
      </c>
      <c r="N167" s="43">
        <v>1267956</v>
      </c>
      <c r="O167" s="45">
        <v>0</v>
      </c>
      <c r="P167" s="43">
        <v>0</v>
      </c>
      <c r="Q167" s="45">
        <v>0</v>
      </c>
      <c r="R167" s="43">
        <v>0</v>
      </c>
      <c r="S167" s="10">
        <v>2</v>
      </c>
      <c r="T167" s="10">
        <v>475538</v>
      </c>
      <c r="U167" s="21">
        <f t="shared" si="46"/>
        <v>247</v>
      </c>
      <c r="V167" s="22">
        <f t="shared" si="47"/>
        <v>42832221</v>
      </c>
      <c r="W167" s="19">
        <f>U167-'Single-Family'!U154</f>
        <v>7</v>
      </c>
      <c r="X167" s="13">
        <f>W167/'Single-Family'!U154</f>
        <v>2.9166666666666667E-2</v>
      </c>
      <c r="Y167" s="12">
        <f>V167-'Single-Family'!V154</f>
        <v>-5638761</v>
      </c>
      <c r="Z167" s="13">
        <f>Y167/'Single-Family'!V154</f>
        <v>-0.11633271634562717</v>
      </c>
      <c r="AA167" s="12">
        <f t="shared" si="48"/>
        <v>17572272.190000001</v>
      </c>
      <c r="AC167" s="7"/>
      <c r="AD167" s="7"/>
      <c r="AE167" s="7"/>
      <c r="AF167" s="7"/>
      <c r="AG167" s="7"/>
      <c r="AH167" s="7"/>
      <c r="AI167" s="7"/>
      <c r="AJ167" s="7"/>
      <c r="AK167" s="7"/>
      <c r="AL167" s="7"/>
      <c r="AM167" s="7"/>
      <c r="AN167" s="7"/>
    </row>
    <row r="168" spans="1:40" x14ac:dyDescent="0.2">
      <c r="A168" s="26" t="s">
        <v>25</v>
      </c>
      <c r="B168" s="9">
        <v>2016</v>
      </c>
      <c r="C168" s="45">
        <v>10</v>
      </c>
      <c r="D168" s="43">
        <v>1493430</v>
      </c>
      <c r="E168" s="45">
        <v>3</v>
      </c>
      <c r="F168" s="43">
        <v>1012000</v>
      </c>
      <c r="G168" s="45">
        <v>108</v>
      </c>
      <c r="H168" s="43">
        <v>16365911.5</v>
      </c>
      <c r="I168" s="45">
        <v>63</v>
      </c>
      <c r="J168" s="43">
        <v>17396672</v>
      </c>
      <c r="K168" s="45">
        <v>0</v>
      </c>
      <c r="L168" s="43">
        <v>0</v>
      </c>
      <c r="M168" s="45">
        <v>8</v>
      </c>
      <c r="N168" s="43">
        <v>2232319</v>
      </c>
      <c r="O168" s="45">
        <v>0</v>
      </c>
      <c r="P168" s="43">
        <v>0</v>
      </c>
      <c r="Q168" s="45">
        <v>0</v>
      </c>
      <c r="R168" s="43">
        <v>0</v>
      </c>
      <c r="S168" s="10">
        <v>6</v>
      </c>
      <c r="T168" s="10">
        <v>1241590</v>
      </c>
      <c r="U168" s="21">
        <f t="shared" si="46"/>
        <v>198</v>
      </c>
      <c r="V168" s="22">
        <f t="shared" si="47"/>
        <v>39741922.5</v>
      </c>
      <c r="W168" s="19">
        <f>U168-'Single-Family'!U155</f>
        <v>-43</v>
      </c>
      <c r="X168" s="13">
        <f>W168/'Single-Family'!U155</f>
        <v>-0.17842323651452283</v>
      </c>
      <c r="Y168" s="12">
        <f>V168-'Single-Family'!V155</f>
        <v>-7227505.5</v>
      </c>
      <c r="Z168" s="13">
        <f>Y168/'Single-Family'!V155</f>
        <v>-0.15387680471646364</v>
      </c>
      <c r="AA168" s="12">
        <f t="shared" si="48"/>
        <v>10344766.690000001</v>
      </c>
      <c r="AC168" s="7"/>
      <c r="AD168" s="7"/>
      <c r="AE168" s="7"/>
      <c r="AF168" s="7"/>
      <c r="AG168" s="7"/>
      <c r="AH168" s="7"/>
      <c r="AI168" s="7"/>
      <c r="AJ168" s="7"/>
      <c r="AK168" s="7"/>
      <c r="AL168" s="7"/>
      <c r="AM168" s="7"/>
      <c r="AN168" s="7"/>
    </row>
    <row r="169" spans="1:40" x14ac:dyDescent="0.2">
      <c r="A169" s="26" t="s">
        <v>26</v>
      </c>
      <c r="B169" s="9">
        <v>2016</v>
      </c>
      <c r="C169" s="45">
        <v>9</v>
      </c>
      <c r="D169" s="43">
        <v>3030562</v>
      </c>
      <c r="E169" s="45">
        <v>0</v>
      </c>
      <c r="F169" s="43">
        <v>0</v>
      </c>
      <c r="G169" s="45">
        <v>116</v>
      </c>
      <c r="H169" s="43">
        <v>17959750</v>
      </c>
      <c r="I169" s="45">
        <v>55</v>
      </c>
      <c r="J169" s="43">
        <v>15941241</v>
      </c>
      <c r="K169" s="45">
        <v>0</v>
      </c>
      <c r="L169" s="43">
        <v>0</v>
      </c>
      <c r="M169" s="45">
        <v>4</v>
      </c>
      <c r="N169" s="43">
        <v>1132649</v>
      </c>
      <c r="O169" s="45">
        <v>0</v>
      </c>
      <c r="P169" s="43">
        <v>0</v>
      </c>
      <c r="Q169" s="45">
        <v>0</v>
      </c>
      <c r="R169" s="43">
        <v>0</v>
      </c>
      <c r="S169" s="10">
        <v>13</v>
      </c>
      <c r="T169" s="10">
        <v>2602073</v>
      </c>
      <c r="U169" s="21">
        <f t="shared" si="46"/>
        <v>197</v>
      </c>
      <c r="V169" s="22">
        <f t="shared" si="47"/>
        <v>40666275</v>
      </c>
      <c r="W169" s="19">
        <f>U169-'Single-Family'!U156</f>
        <v>-10</v>
      </c>
      <c r="X169" s="13">
        <f>W169/'Single-Family'!U156</f>
        <v>-4.8309178743961352E-2</v>
      </c>
      <c r="Y169" s="12">
        <f>V169-'Single-Family'!V156</f>
        <v>-1178587</v>
      </c>
      <c r="Z169" s="13">
        <f>Y169/'Single-Family'!V156</f>
        <v>-2.8165632377996609E-2</v>
      </c>
      <c r="AA169" s="12">
        <f t="shared" si="48"/>
        <v>9166179.6900000013</v>
      </c>
      <c r="AC169" s="7"/>
      <c r="AD169" s="7"/>
      <c r="AE169" s="7"/>
      <c r="AF169" s="7"/>
      <c r="AG169" s="7"/>
      <c r="AH169" s="7"/>
      <c r="AI169" s="7"/>
      <c r="AJ169" s="7"/>
      <c r="AK169" s="7"/>
      <c r="AL169" s="7"/>
      <c r="AM169" s="7"/>
      <c r="AN169" s="7"/>
    </row>
    <row r="170" spans="1:40" x14ac:dyDescent="0.2">
      <c r="A170" s="26" t="s">
        <v>27</v>
      </c>
      <c r="B170" s="9">
        <v>2016</v>
      </c>
      <c r="C170" s="45">
        <v>6</v>
      </c>
      <c r="D170" s="43">
        <v>954445</v>
      </c>
      <c r="E170" s="45">
        <v>2</v>
      </c>
      <c r="F170" s="43">
        <v>1016000</v>
      </c>
      <c r="G170" s="45">
        <v>106</v>
      </c>
      <c r="H170" s="43">
        <v>16870756</v>
      </c>
      <c r="I170" s="45">
        <v>84</v>
      </c>
      <c r="J170" s="43">
        <v>22300710</v>
      </c>
      <c r="K170" s="45">
        <v>0</v>
      </c>
      <c r="L170" s="43">
        <v>0</v>
      </c>
      <c r="M170" s="45">
        <v>2</v>
      </c>
      <c r="N170" s="43">
        <v>870991</v>
      </c>
      <c r="O170" s="45">
        <v>0</v>
      </c>
      <c r="P170" s="43">
        <v>0</v>
      </c>
      <c r="Q170" s="45">
        <v>0</v>
      </c>
      <c r="R170" s="43">
        <v>0</v>
      </c>
      <c r="S170" s="10">
        <v>7</v>
      </c>
      <c r="T170" s="10">
        <v>1521311</v>
      </c>
      <c r="U170" s="21">
        <f t="shared" si="46"/>
        <v>207</v>
      </c>
      <c r="V170" s="22">
        <f t="shared" si="47"/>
        <v>43534213</v>
      </c>
      <c r="W170" s="19">
        <f>U170-'Single-Family'!U157</f>
        <v>8</v>
      </c>
      <c r="X170" s="13">
        <f>W170/'Single-Family'!U157</f>
        <v>4.0201005025125629E-2</v>
      </c>
      <c r="Y170" s="12">
        <f>V170-'Single-Family'!V157</f>
        <v>149936</v>
      </c>
      <c r="Z170" s="13">
        <f>Y170/'Single-Family'!V157</f>
        <v>3.455998586769119E-3</v>
      </c>
      <c r="AA170" s="12">
        <f t="shared" si="48"/>
        <v>9316115.6900000013</v>
      </c>
      <c r="AC170" s="7"/>
      <c r="AD170" s="7"/>
      <c r="AE170" s="7"/>
      <c r="AF170" s="7"/>
      <c r="AG170" s="7"/>
      <c r="AH170" s="7"/>
      <c r="AI170" s="7"/>
      <c r="AJ170" s="7"/>
      <c r="AK170" s="7"/>
      <c r="AL170" s="7"/>
      <c r="AM170" s="7"/>
      <c r="AN170" s="7"/>
    </row>
    <row r="171" spans="1:40" x14ac:dyDescent="0.2">
      <c r="A171" s="26" t="s">
        <v>28</v>
      </c>
      <c r="B171" s="9">
        <v>2016</v>
      </c>
      <c r="C171" s="45">
        <v>2</v>
      </c>
      <c r="D171" s="43">
        <v>288480.51</v>
      </c>
      <c r="E171" s="45">
        <v>0</v>
      </c>
      <c r="F171" s="43">
        <v>0</v>
      </c>
      <c r="G171" s="45">
        <v>99</v>
      </c>
      <c r="H171" s="43">
        <v>16188042</v>
      </c>
      <c r="I171" s="45">
        <v>79</v>
      </c>
      <c r="J171" s="43">
        <v>20950082</v>
      </c>
      <c r="K171" s="45">
        <v>0</v>
      </c>
      <c r="L171" s="43">
        <v>0</v>
      </c>
      <c r="M171" s="45">
        <v>6</v>
      </c>
      <c r="N171" s="43">
        <v>1614131</v>
      </c>
      <c r="O171" s="45">
        <v>0</v>
      </c>
      <c r="P171" s="43">
        <v>0</v>
      </c>
      <c r="Q171" s="45">
        <v>0</v>
      </c>
      <c r="R171" s="43">
        <v>0</v>
      </c>
      <c r="S171" s="10">
        <v>3</v>
      </c>
      <c r="T171" s="10">
        <v>647712</v>
      </c>
      <c r="U171" s="21">
        <f t="shared" si="46"/>
        <v>189</v>
      </c>
      <c r="V171" s="22">
        <f t="shared" si="47"/>
        <v>39688447.509999998</v>
      </c>
      <c r="W171" s="19">
        <f>U171-'Single-Family'!U158</f>
        <v>36</v>
      </c>
      <c r="X171" s="13">
        <f>W171/'Single-Family'!U158</f>
        <v>0.23529411764705882</v>
      </c>
      <c r="Y171" s="12">
        <f>V171-'Single-Family'!V158</f>
        <v>8450925.5099999979</v>
      </c>
      <c r="Z171" s="13">
        <f>Y171/'Single-Family'!V158</f>
        <v>0.27053764091786786</v>
      </c>
      <c r="AA171" s="12">
        <f t="shared" si="48"/>
        <v>17767041.199999999</v>
      </c>
      <c r="AC171" s="7"/>
      <c r="AD171" s="7"/>
      <c r="AE171" s="7"/>
      <c r="AF171" s="7"/>
      <c r="AG171" s="7"/>
      <c r="AH171" s="7"/>
      <c r="AI171" s="7"/>
      <c r="AJ171" s="7"/>
      <c r="AK171" s="7"/>
      <c r="AL171" s="7"/>
      <c r="AM171" s="7"/>
      <c r="AN171" s="7"/>
    </row>
    <row r="172" spans="1:40" ht="13.5" thickBot="1" x14ac:dyDescent="0.25">
      <c r="A172" s="27" t="s">
        <v>29</v>
      </c>
      <c r="B172" s="15">
        <v>2016</v>
      </c>
      <c r="C172" s="46">
        <f t="shared" ref="C172:W172" si="50">SUM(C160:C171)</f>
        <v>90</v>
      </c>
      <c r="D172" s="44">
        <f t="shared" si="50"/>
        <v>15646572.779999999</v>
      </c>
      <c r="E172" s="46">
        <f t="shared" si="50"/>
        <v>54</v>
      </c>
      <c r="F172" s="44">
        <f t="shared" si="50"/>
        <v>9581066</v>
      </c>
      <c r="G172" s="46">
        <f t="shared" si="50"/>
        <v>1454</v>
      </c>
      <c r="H172" s="44">
        <f t="shared" si="50"/>
        <v>220788499.42000002</v>
      </c>
      <c r="I172" s="46">
        <f t="shared" si="50"/>
        <v>918</v>
      </c>
      <c r="J172" s="44">
        <f t="shared" si="50"/>
        <v>242091961</v>
      </c>
      <c r="K172" s="46">
        <f t="shared" si="50"/>
        <v>4</v>
      </c>
      <c r="L172" s="44">
        <f t="shared" si="50"/>
        <v>1242000</v>
      </c>
      <c r="M172" s="46">
        <f t="shared" si="50"/>
        <v>56</v>
      </c>
      <c r="N172" s="44">
        <f t="shared" si="50"/>
        <v>16044069</v>
      </c>
      <c r="O172" s="46">
        <f t="shared" si="50"/>
        <v>0</v>
      </c>
      <c r="P172" s="44">
        <f t="shared" si="50"/>
        <v>0</v>
      </c>
      <c r="Q172" s="46">
        <f t="shared" si="50"/>
        <v>0</v>
      </c>
      <c r="R172" s="44">
        <f t="shared" si="50"/>
        <v>0</v>
      </c>
      <c r="S172" s="16">
        <f t="shared" si="50"/>
        <v>58</v>
      </c>
      <c r="T172" s="16">
        <f t="shared" si="50"/>
        <v>21775108</v>
      </c>
      <c r="U172" s="23">
        <f t="shared" si="50"/>
        <v>2634</v>
      </c>
      <c r="V172" s="24">
        <f t="shared" si="50"/>
        <v>527169276.19999999</v>
      </c>
      <c r="W172" s="20">
        <f t="shared" si="50"/>
        <v>55</v>
      </c>
      <c r="X172" s="18">
        <f>W172/'Single-Family'!U159</f>
        <v>2.1326095385808454E-2</v>
      </c>
      <c r="Y172" s="17">
        <f>SUM(Y160:Y171)</f>
        <v>17767041.199999999</v>
      </c>
      <c r="Z172" s="18">
        <f>Y172/'Single-Family'!V159</f>
        <v>3.4878216032954781E-2</v>
      </c>
      <c r="AA172" s="17">
        <f>Y172</f>
        <v>17767041.199999999</v>
      </c>
      <c r="AC172" s="26"/>
      <c r="AD172" s="26"/>
      <c r="AE172" s="26"/>
      <c r="AF172" s="26"/>
      <c r="AG172" s="26"/>
      <c r="AH172" s="26"/>
      <c r="AI172" s="26"/>
      <c r="AJ172" s="26"/>
      <c r="AK172" s="26"/>
      <c r="AL172" s="26"/>
      <c r="AM172" s="26"/>
      <c r="AN172" s="26"/>
    </row>
    <row r="173" spans="1:40" x14ac:dyDescent="0.2">
      <c r="A173" s="26" t="s">
        <v>17</v>
      </c>
      <c r="B173" s="9">
        <v>2017</v>
      </c>
      <c r="C173" s="45">
        <v>6</v>
      </c>
      <c r="D173" s="43">
        <v>449793</v>
      </c>
      <c r="E173" s="45">
        <v>5</v>
      </c>
      <c r="F173" s="43">
        <v>326500</v>
      </c>
      <c r="G173" s="45">
        <v>47</v>
      </c>
      <c r="H173" s="43">
        <v>7046882</v>
      </c>
      <c r="I173" s="45">
        <v>38</v>
      </c>
      <c r="J173" s="43">
        <v>10599426</v>
      </c>
      <c r="K173" s="45">
        <v>0</v>
      </c>
      <c r="L173" s="43">
        <v>0</v>
      </c>
      <c r="M173" s="45">
        <v>5</v>
      </c>
      <c r="N173" s="43">
        <v>1665622</v>
      </c>
      <c r="O173" s="45">
        <v>0</v>
      </c>
      <c r="P173" s="43">
        <v>0</v>
      </c>
      <c r="Q173" s="45">
        <v>0</v>
      </c>
      <c r="R173" s="43">
        <v>0</v>
      </c>
      <c r="S173" s="10">
        <v>2</v>
      </c>
      <c r="T173" s="10">
        <v>386624</v>
      </c>
      <c r="U173" s="21">
        <f t="shared" ref="U173:U184" si="51">SUM(C173+G173+I173+K173+M173+O173+Q173+S173+E173)</f>
        <v>103</v>
      </c>
      <c r="V173" s="22">
        <f t="shared" ref="V173:V184" si="52">SUM(D173+H173+J173+L173+N173+P173+R173+T173+F173)</f>
        <v>20474847</v>
      </c>
      <c r="W173" s="19">
        <f>U173-'Single-Family'!U160</f>
        <v>-30</v>
      </c>
      <c r="X173" s="13">
        <f>W173/'Single-Family'!U160</f>
        <v>-0.22556390977443608</v>
      </c>
      <c r="Y173" s="12">
        <f>V173-'Single-Family'!V160</f>
        <v>-7091584.5899999999</v>
      </c>
      <c r="Z173" s="13">
        <f>Y173/'Single-Family'!V160</f>
        <v>-0.25725435542308434</v>
      </c>
      <c r="AA173" s="12">
        <f>Y173</f>
        <v>-7091584.5899999999</v>
      </c>
      <c r="AC173" s="26">
        <f t="array" ref="AC173:AN174">TRANSPOSE(U173:V184)</f>
        <v>103</v>
      </c>
      <c r="AD173" s="26">
        <v>198</v>
      </c>
      <c r="AE173" s="26">
        <v>225</v>
      </c>
      <c r="AF173" s="26">
        <v>275</v>
      </c>
      <c r="AG173" s="26">
        <v>298</v>
      </c>
      <c r="AH173" s="26">
        <v>320</v>
      </c>
      <c r="AI173" s="26">
        <v>224</v>
      </c>
      <c r="AJ173" s="26">
        <v>212</v>
      </c>
      <c r="AK173" s="26">
        <v>311</v>
      </c>
      <c r="AL173" s="26">
        <v>214</v>
      </c>
      <c r="AM173" s="26">
        <v>281</v>
      </c>
      <c r="AN173" s="26">
        <v>190</v>
      </c>
    </row>
    <row r="174" spans="1:40" x14ac:dyDescent="0.2">
      <c r="A174" s="26" t="s">
        <v>18</v>
      </c>
      <c r="B174" s="9">
        <v>2017</v>
      </c>
      <c r="C174" s="45">
        <v>6</v>
      </c>
      <c r="D174" s="43">
        <v>1049222.5</v>
      </c>
      <c r="E174" s="45">
        <v>7</v>
      </c>
      <c r="F174" s="43">
        <v>450000</v>
      </c>
      <c r="G174" s="45">
        <v>136</v>
      </c>
      <c r="H174" s="43">
        <v>19045907</v>
      </c>
      <c r="I174" s="45">
        <v>39</v>
      </c>
      <c r="J174" s="43">
        <v>10657176</v>
      </c>
      <c r="K174" s="45">
        <v>0</v>
      </c>
      <c r="L174" s="43">
        <v>0</v>
      </c>
      <c r="M174" s="45">
        <v>4</v>
      </c>
      <c r="N174" s="43">
        <v>1367059</v>
      </c>
      <c r="O174" s="45">
        <v>0</v>
      </c>
      <c r="P174" s="43">
        <v>0</v>
      </c>
      <c r="Q174" s="45">
        <v>2</v>
      </c>
      <c r="R174" s="43">
        <v>321877</v>
      </c>
      <c r="S174" s="10">
        <v>4</v>
      </c>
      <c r="T174" s="10">
        <v>1067752</v>
      </c>
      <c r="U174" s="21">
        <f t="shared" si="51"/>
        <v>198</v>
      </c>
      <c r="V174" s="22">
        <f t="shared" si="52"/>
        <v>33958993.5</v>
      </c>
      <c r="W174" s="19">
        <f>U174-'Single-Family'!U161</f>
        <v>22</v>
      </c>
      <c r="X174" s="13">
        <f>W174/'Single-Family'!U161</f>
        <v>0.125</v>
      </c>
      <c r="Y174" s="12">
        <f>V174-'Single-Family'!V161</f>
        <v>-803266.5</v>
      </c>
      <c r="Z174" s="13">
        <f>Y174/'Single-Family'!V161</f>
        <v>-2.3107430299410914E-2</v>
      </c>
      <c r="AA174" s="12">
        <f t="shared" ref="AA174:AA184" si="53">AA173+Y174</f>
        <v>-7894851.0899999999</v>
      </c>
      <c r="AC174" s="26">
        <v>20474847</v>
      </c>
      <c r="AD174" s="26">
        <v>33958993.5</v>
      </c>
      <c r="AE174" s="26">
        <v>52985269.75</v>
      </c>
      <c r="AF174" s="26">
        <v>45167892.560000002</v>
      </c>
      <c r="AG174" s="26">
        <v>60398300</v>
      </c>
      <c r="AH174" s="26">
        <v>58935764.439999998</v>
      </c>
      <c r="AI174" s="26">
        <v>47838306</v>
      </c>
      <c r="AJ174" s="26">
        <v>41901599.689999998</v>
      </c>
      <c r="AK174" s="26">
        <v>61661299.230000004</v>
      </c>
      <c r="AL174" s="26">
        <v>40825901.799999997</v>
      </c>
      <c r="AM174" s="26">
        <v>63276095.659999996</v>
      </c>
      <c r="AN174" s="26">
        <v>41639448.659999996</v>
      </c>
    </row>
    <row r="175" spans="1:40" x14ac:dyDescent="0.2">
      <c r="A175" s="26" t="s">
        <v>19</v>
      </c>
      <c r="B175" s="9">
        <v>2017</v>
      </c>
      <c r="C175" s="45">
        <v>19</v>
      </c>
      <c r="D175" s="43">
        <v>3922255</v>
      </c>
      <c r="E175" s="45">
        <v>2</v>
      </c>
      <c r="F175" s="43">
        <v>2304085</v>
      </c>
      <c r="G175" s="45">
        <v>62</v>
      </c>
      <c r="H175" s="43">
        <v>9511473</v>
      </c>
      <c r="I175" s="45">
        <v>113</v>
      </c>
      <c r="J175" s="43">
        <v>30456797</v>
      </c>
      <c r="K175" s="45">
        <v>1</v>
      </c>
      <c r="L175" s="43">
        <v>275000</v>
      </c>
      <c r="M175" s="45">
        <v>14</v>
      </c>
      <c r="N175" s="43">
        <v>3659796</v>
      </c>
      <c r="O175" s="45">
        <v>3</v>
      </c>
      <c r="P175" s="43">
        <v>595000</v>
      </c>
      <c r="Q175" s="45">
        <v>2</v>
      </c>
      <c r="R175" s="43">
        <v>354152.75</v>
      </c>
      <c r="S175" s="10">
        <v>9</v>
      </c>
      <c r="T175" s="10">
        <v>1906711</v>
      </c>
      <c r="U175" s="21">
        <f t="shared" si="51"/>
        <v>225</v>
      </c>
      <c r="V175" s="22">
        <f t="shared" si="52"/>
        <v>52985269.75</v>
      </c>
      <c r="W175" s="19">
        <f>U175-'Single-Family'!U162</f>
        <v>-28</v>
      </c>
      <c r="X175" s="13">
        <f>W175/'Single-Family'!U162</f>
        <v>-0.11067193675889328</v>
      </c>
      <c r="Y175" s="12">
        <f>V175-'Single-Family'!V162</f>
        <v>5045651.5600000024</v>
      </c>
      <c r="Z175" s="13">
        <f>Y175/'Single-Family'!V162</f>
        <v>0.10525014070830677</v>
      </c>
      <c r="AA175" s="12">
        <f t="shared" si="53"/>
        <v>-2849199.5299999975</v>
      </c>
      <c r="AC175" s="134">
        <f>AC174/$AC$137</f>
        <v>20.474847</v>
      </c>
      <c r="AD175" s="134">
        <f t="shared" ref="AD175:AN175" si="54">AD174/$AC$137</f>
        <v>33.958993499999998</v>
      </c>
      <c r="AE175" s="134">
        <f t="shared" si="54"/>
        <v>52.98526975</v>
      </c>
      <c r="AF175" s="134">
        <f t="shared" si="54"/>
        <v>45.167892560000006</v>
      </c>
      <c r="AG175" s="134">
        <f t="shared" si="54"/>
        <v>60.398299999999999</v>
      </c>
      <c r="AH175" s="134">
        <f t="shared" si="54"/>
        <v>58.93576444</v>
      </c>
      <c r="AI175" s="134">
        <f t="shared" si="54"/>
        <v>47.838306000000003</v>
      </c>
      <c r="AJ175" s="134">
        <f t="shared" si="54"/>
        <v>41.901599689999998</v>
      </c>
      <c r="AK175" s="134">
        <f t="shared" si="54"/>
        <v>61.661299230000004</v>
      </c>
      <c r="AL175" s="134">
        <f t="shared" si="54"/>
        <v>40.825901799999997</v>
      </c>
      <c r="AM175" s="134">
        <f t="shared" si="54"/>
        <v>63.276095659999996</v>
      </c>
      <c r="AN175" s="134">
        <f t="shared" si="54"/>
        <v>41.639448659999999</v>
      </c>
    </row>
    <row r="176" spans="1:40" x14ac:dyDescent="0.2">
      <c r="A176" s="26" t="s">
        <v>20</v>
      </c>
      <c r="B176" s="9">
        <v>2017</v>
      </c>
      <c r="C176" s="45">
        <v>18</v>
      </c>
      <c r="D176" s="43">
        <v>3406382.06</v>
      </c>
      <c r="E176" s="45">
        <v>10</v>
      </c>
      <c r="F176" s="43">
        <v>883000</v>
      </c>
      <c r="G176" s="45">
        <v>153</v>
      </c>
      <c r="H176" s="43">
        <v>16690087</v>
      </c>
      <c r="I176" s="45">
        <v>69</v>
      </c>
      <c r="J176" s="43">
        <v>17756085</v>
      </c>
      <c r="K176" s="45">
        <v>3</v>
      </c>
      <c r="L176" s="43">
        <v>919291</v>
      </c>
      <c r="M176" s="45">
        <v>10</v>
      </c>
      <c r="N176" s="43">
        <v>3154098</v>
      </c>
      <c r="O176" s="45">
        <v>2</v>
      </c>
      <c r="P176" s="43">
        <v>400000</v>
      </c>
      <c r="Q176" s="45">
        <v>2</v>
      </c>
      <c r="R176" s="43">
        <v>520541.5</v>
      </c>
      <c r="S176" s="10">
        <v>8</v>
      </c>
      <c r="T176" s="10">
        <v>1438408</v>
      </c>
      <c r="U176" s="21">
        <f t="shared" si="51"/>
        <v>275</v>
      </c>
      <c r="V176" s="22">
        <f t="shared" si="52"/>
        <v>45167892.560000002</v>
      </c>
      <c r="W176" s="19">
        <f>U176-'Single-Family'!U163</f>
        <v>34</v>
      </c>
      <c r="X176" s="13">
        <f>W176/'Single-Family'!U163</f>
        <v>0.14107883817427386</v>
      </c>
      <c r="Y176" s="12">
        <f>V176-'Single-Family'!V163</f>
        <v>-8603236.4399999976</v>
      </c>
      <c r="Z176" s="13">
        <f>Y176/'Single-Family'!V163</f>
        <v>-0.15999731826348668</v>
      </c>
      <c r="AA176" s="12">
        <f t="shared" si="53"/>
        <v>-11452435.969999995</v>
      </c>
      <c r="AC176" s="7"/>
      <c r="AD176" s="7"/>
      <c r="AE176" s="7"/>
      <c r="AF176" s="7"/>
      <c r="AG176" s="7"/>
      <c r="AH176" s="7"/>
      <c r="AI176" s="7"/>
      <c r="AJ176" s="7"/>
      <c r="AK176" s="7"/>
      <c r="AL176" s="7"/>
      <c r="AM176" s="7"/>
      <c r="AN176" s="7"/>
    </row>
    <row r="177" spans="1:40" x14ac:dyDescent="0.2">
      <c r="A177" s="26" t="s">
        <v>21</v>
      </c>
      <c r="B177" s="9">
        <v>2017</v>
      </c>
      <c r="C177" s="45">
        <v>24</v>
      </c>
      <c r="D177" s="43">
        <v>4672222</v>
      </c>
      <c r="E177" s="45">
        <v>6</v>
      </c>
      <c r="F177" s="43">
        <v>1760000</v>
      </c>
      <c r="G177" s="45">
        <v>145</v>
      </c>
      <c r="H177" s="43">
        <v>22757248</v>
      </c>
      <c r="I177" s="45">
        <v>106</v>
      </c>
      <c r="J177" s="43">
        <v>27221684</v>
      </c>
      <c r="K177" s="45">
        <v>1</v>
      </c>
      <c r="L177" s="43">
        <v>150000</v>
      </c>
      <c r="M177" s="45">
        <v>4</v>
      </c>
      <c r="N177" s="43">
        <v>945189</v>
      </c>
      <c r="O177" s="45">
        <v>2</v>
      </c>
      <c r="P177" s="43">
        <v>700000</v>
      </c>
      <c r="Q177" s="45">
        <v>4</v>
      </c>
      <c r="R177" s="43">
        <v>830632</v>
      </c>
      <c r="S177" s="10">
        <v>6</v>
      </c>
      <c r="T177" s="10">
        <v>1361325</v>
      </c>
      <c r="U177" s="21">
        <f t="shared" si="51"/>
        <v>298</v>
      </c>
      <c r="V177" s="22">
        <f t="shared" si="52"/>
        <v>60398300</v>
      </c>
      <c r="W177" s="19">
        <f>U177-'Single-Family'!U164</f>
        <v>-10</v>
      </c>
      <c r="X177" s="13">
        <f>W177/'Single-Family'!U164</f>
        <v>-3.2467532467532464E-2</v>
      </c>
      <c r="Y177" s="12">
        <f>V177-'Single-Family'!V164</f>
        <v>3655943</v>
      </c>
      <c r="Z177" s="13">
        <f>Y177/'Single-Family'!V164</f>
        <v>6.4430580492100459E-2</v>
      </c>
      <c r="AA177" s="12">
        <f t="shared" si="53"/>
        <v>-7796492.9699999951</v>
      </c>
      <c r="AC177" s="7"/>
      <c r="AD177" s="7"/>
      <c r="AE177" s="7"/>
      <c r="AF177" s="7"/>
      <c r="AG177" s="7"/>
      <c r="AH177" s="7"/>
      <c r="AI177" s="7"/>
      <c r="AJ177" s="7"/>
      <c r="AK177" s="7"/>
      <c r="AL177" s="7"/>
      <c r="AM177" s="7"/>
      <c r="AN177" s="7"/>
    </row>
    <row r="178" spans="1:40" x14ac:dyDescent="0.2">
      <c r="A178" s="26" t="s">
        <v>22</v>
      </c>
      <c r="B178" s="9">
        <v>2017</v>
      </c>
      <c r="C178" s="45">
        <v>13</v>
      </c>
      <c r="D178" s="43">
        <v>722509.69</v>
      </c>
      <c r="E178" s="45">
        <v>7</v>
      </c>
      <c r="F178" s="43">
        <v>2355320</v>
      </c>
      <c r="G178" s="45">
        <v>209</v>
      </c>
      <c r="H178" s="43">
        <v>32347234</v>
      </c>
      <c r="I178" s="45">
        <v>74</v>
      </c>
      <c r="J178" s="43">
        <v>20270767</v>
      </c>
      <c r="K178" s="45">
        <v>1</v>
      </c>
      <c r="L178" s="43">
        <v>350000</v>
      </c>
      <c r="M178" s="45">
        <v>7</v>
      </c>
      <c r="N178" s="43">
        <v>888282</v>
      </c>
      <c r="O178" s="45">
        <v>2</v>
      </c>
      <c r="P178" s="43">
        <v>380000</v>
      </c>
      <c r="Q178" s="45">
        <v>3</v>
      </c>
      <c r="R178" s="43">
        <v>697854.75</v>
      </c>
      <c r="S178" s="10">
        <v>4</v>
      </c>
      <c r="T178" s="10">
        <v>923797</v>
      </c>
      <c r="U178" s="21">
        <f t="shared" si="51"/>
        <v>320</v>
      </c>
      <c r="V178" s="22">
        <f t="shared" si="52"/>
        <v>58935764.439999998</v>
      </c>
      <c r="W178" s="19">
        <f>U178-'Single-Family'!U165</f>
        <v>71</v>
      </c>
      <c r="X178" s="13">
        <f>W178/'Single-Family'!U165</f>
        <v>0.28514056224899598</v>
      </c>
      <c r="Y178" s="12">
        <f>V178-'Single-Family'!V165</f>
        <v>7849196.8399999961</v>
      </c>
      <c r="Z178" s="13">
        <f>Y178/'Single-Family'!V165</f>
        <v>0.1536450227280487</v>
      </c>
      <c r="AA178" s="12">
        <f t="shared" si="53"/>
        <v>52703.870000001043</v>
      </c>
      <c r="AC178" s="7"/>
      <c r="AD178" s="7"/>
      <c r="AE178" s="7"/>
      <c r="AF178" s="7"/>
      <c r="AG178" s="7"/>
      <c r="AH178" s="7"/>
      <c r="AI178" s="7"/>
      <c r="AJ178" s="7"/>
      <c r="AK178" s="7"/>
      <c r="AL178" s="7"/>
      <c r="AM178" s="7"/>
      <c r="AN178" s="7"/>
    </row>
    <row r="179" spans="1:40" x14ac:dyDescent="0.2">
      <c r="A179" s="26" t="s">
        <v>23</v>
      </c>
      <c r="B179" s="9">
        <v>2017</v>
      </c>
      <c r="C179" s="45">
        <v>11</v>
      </c>
      <c r="D179" s="43">
        <v>1959328</v>
      </c>
      <c r="E179" s="45">
        <v>4</v>
      </c>
      <c r="F179" s="43">
        <v>1139000</v>
      </c>
      <c r="G179" s="45">
        <v>112</v>
      </c>
      <c r="H179" s="43">
        <v>17219178</v>
      </c>
      <c r="I179" s="45">
        <v>85</v>
      </c>
      <c r="J179" s="43">
        <v>25157049</v>
      </c>
      <c r="K179" s="45">
        <v>1</v>
      </c>
      <c r="L179" s="43">
        <v>145000</v>
      </c>
      <c r="M179" s="45">
        <v>2</v>
      </c>
      <c r="N179" s="43">
        <v>441998</v>
      </c>
      <c r="O179" s="45">
        <v>3</v>
      </c>
      <c r="P179" s="43">
        <v>615000</v>
      </c>
      <c r="Q179" s="45">
        <v>2</v>
      </c>
      <c r="R179" s="43">
        <v>171932</v>
      </c>
      <c r="S179" s="10">
        <v>4</v>
      </c>
      <c r="T179" s="10">
        <v>989821</v>
      </c>
      <c r="U179" s="21">
        <f t="shared" si="51"/>
        <v>224</v>
      </c>
      <c r="V179" s="22">
        <f t="shared" si="52"/>
        <v>47838306</v>
      </c>
      <c r="W179" s="19">
        <f>U179-'Single-Family'!U166</f>
        <v>-12</v>
      </c>
      <c r="X179" s="13">
        <f>W179/'Single-Family'!U166</f>
        <v>-5.0847457627118647E-2</v>
      </c>
      <c r="Y179" s="12">
        <f>V179-'Single-Family'!V166</f>
        <v>-999527.81000000238</v>
      </c>
      <c r="Z179" s="13">
        <f>Y179/'Single-Family'!V166</f>
        <v>-2.0466260110728739E-2</v>
      </c>
      <c r="AA179" s="12">
        <f t="shared" si="53"/>
        <v>-946823.94000000134</v>
      </c>
      <c r="AC179" s="7"/>
      <c r="AD179" s="7"/>
      <c r="AE179" s="7"/>
      <c r="AF179" s="7"/>
      <c r="AG179" s="7"/>
      <c r="AH179" s="7"/>
      <c r="AI179" s="7"/>
      <c r="AJ179" s="7"/>
      <c r="AK179" s="7"/>
      <c r="AL179" s="7"/>
      <c r="AM179" s="7"/>
      <c r="AN179" s="7"/>
    </row>
    <row r="180" spans="1:40" x14ac:dyDescent="0.2">
      <c r="A180" s="26" t="s">
        <v>24</v>
      </c>
      <c r="B180" s="9">
        <v>2017</v>
      </c>
      <c r="C180" s="45">
        <v>13</v>
      </c>
      <c r="D180" s="43">
        <v>2469230.44</v>
      </c>
      <c r="E180" s="45">
        <v>1</v>
      </c>
      <c r="F180" s="43">
        <v>720500</v>
      </c>
      <c r="G180" s="45">
        <v>103</v>
      </c>
      <c r="H180" s="43">
        <v>16446325</v>
      </c>
      <c r="I180" s="45">
        <v>60</v>
      </c>
      <c r="J180" s="43">
        <v>15546656</v>
      </c>
      <c r="K180" s="45">
        <v>1</v>
      </c>
      <c r="L180" s="43">
        <v>290000</v>
      </c>
      <c r="M180" s="45">
        <v>19</v>
      </c>
      <c r="N180" s="43">
        <v>3190224</v>
      </c>
      <c r="O180" s="45">
        <v>4</v>
      </c>
      <c r="P180" s="43">
        <v>625000</v>
      </c>
      <c r="Q180" s="45">
        <v>4</v>
      </c>
      <c r="R180" s="43">
        <v>773721.25</v>
      </c>
      <c r="S180" s="10">
        <v>7</v>
      </c>
      <c r="T180" s="10">
        <v>1839943</v>
      </c>
      <c r="U180" s="21">
        <f t="shared" si="51"/>
        <v>212</v>
      </c>
      <c r="V180" s="22">
        <f t="shared" si="52"/>
        <v>41901599.689999998</v>
      </c>
      <c r="W180" s="19">
        <f>U180-'Single-Family'!U167</f>
        <v>-35</v>
      </c>
      <c r="X180" s="13">
        <f>W180/'Single-Family'!U167</f>
        <v>-0.1417004048582996</v>
      </c>
      <c r="Y180" s="12">
        <f>V180-'Single-Family'!V167</f>
        <v>-930621.31000000238</v>
      </c>
      <c r="Z180" s="13">
        <f>Y180/'Single-Family'!V167</f>
        <v>-2.1727131777733458E-2</v>
      </c>
      <c r="AA180" s="12">
        <f t="shared" si="53"/>
        <v>-1877445.2500000037</v>
      </c>
      <c r="AC180" s="7"/>
      <c r="AD180" s="7"/>
      <c r="AE180" s="7"/>
      <c r="AF180" s="7"/>
      <c r="AG180" s="7"/>
      <c r="AH180" s="7"/>
      <c r="AI180" s="7"/>
      <c r="AJ180" s="7"/>
      <c r="AK180" s="7"/>
      <c r="AL180" s="7"/>
      <c r="AM180" s="7"/>
      <c r="AN180" s="7"/>
    </row>
    <row r="181" spans="1:40" x14ac:dyDescent="0.2">
      <c r="A181" s="26" t="s">
        <v>25</v>
      </c>
      <c r="B181" s="9">
        <v>2017</v>
      </c>
      <c r="C181" s="45">
        <v>14</v>
      </c>
      <c r="D181" s="43">
        <v>2549648.23</v>
      </c>
      <c r="E181" s="45">
        <v>14</v>
      </c>
      <c r="F181" s="43">
        <v>3465500</v>
      </c>
      <c r="G181" s="45">
        <v>155</v>
      </c>
      <c r="H181" s="43">
        <v>22552857</v>
      </c>
      <c r="I181" s="45">
        <v>106</v>
      </c>
      <c r="J181" s="43">
        <v>27818788</v>
      </c>
      <c r="K181" s="45">
        <v>1</v>
      </c>
      <c r="L181" s="43">
        <v>175000</v>
      </c>
      <c r="M181" s="45">
        <v>10</v>
      </c>
      <c r="N181" s="43">
        <v>3034713</v>
      </c>
      <c r="O181" s="45">
        <v>3</v>
      </c>
      <c r="P181" s="43">
        <v>475000</v>
      </c>
      <c r="Q181" s="45">
        <v>2</v>
      </c>
      <c r="R181" s="43">
        <v>258246</v>
      </c>
      <c r="S181" s="10">
        <v>6</v>
      </c>
      <c r="T181" s="10">
        <v>1331547</v>
      </c>
      <c r="U181" s="21">
        <f t="shared" si="51"/>
        <v>311</v>
      </c>
      <c r="V181" s="22">
        <f t="shared" si="52"/>
        <v>61661299.230000004</v>
      </c>
      <c r="W181" s="19">
        <f>U181-'Single-Family'!U168</f>
        <v>113</v>
      </c>
      <c r="X181" s="13">
        <f>W181/'Single-Family'!U168</f>
        <v>0.57070707070707072</v>
      </c>
      <c r="Y181" s="12">
        <f>V181-'Single-Family'!V168</f>
        <v>21919376.730000004</v>
      </c>
      <c r="Z181" s="13">
        <f>Y181/'Single-Family'!V168</f>
        <v>0.55154293881983196</v>
      </c>
      <c r="AA181" s="12">
        <f t="shared" si="53"/>
        <v>20041931.48</v>
      </c>
      <c r="AC181" s="7"/>
      <c r="AD181" s="7"/>
      <c r="AE181" s="7"/>
      <c r="AF181" s="7"/>
      <c r="AG181" s="7"/>
      <c r="AH181" s="7"/>
      <c r="AI181" s="7"/>
      <c r="AJ181" s="7"/>
      <c r="AK181" s="7"/>
      <c r="AL181" s="7"/>
      <c r="AM181" s="7"/>
      <c r="AN181" s="7"/>
    </row>
    <row r="182" spans="1:40" x14ac:dyDescent="0.2">
      <c r="A182" s="26" t="s">
        <v>26</v>
      </c>
      <c r="B182" s="9">
        <v>2017</v>
      </c>
      <c r="C182" s="45">
        <v>10</v>
      </c>
      <c r="D182" s="43">
        <v>1601469.3</v>
      </c>
      <c r="E182" s="45">
        <v>26</v>
      </c>
      <c r="F182" s="43">
        <v>4247475</v>
      </c>
      <c r="G182" s="45">
        <v>107</v>
      </c>
      <c r="H182" s="43">
        <v>16446169</v>
      </c>
      <c r="I182" s="45">
        <v>51</v>
      </c>
      <c r="J182" s="43">
        <v>13721965</v>
      </c>
      <c r="K182" s="45">
        <v>1</v>
      </c>
      <c r="L182" s="43">
        <v>210000</v>
      </c>
      <c r="M182" s="45">
        <v>7</v>
      </c>
      <c r="N182" s="43">
        <v>2268416</v>
      </c>
      <c r="O182" s="45">
        <v>0</v>
      </c>
      <c r="P182" s="43">
        <v>0</v>
      </c>
      <c r="Q182" s="45">
        <v>3</v>
      </c>
      <c r="R182" s="43">
        <v>463872.5</v>
      </c>
      <c r="S182" s="10">
        <v>9</v>
      </c>
      <c r="T182" s="10">
        <v>1866535</v>
      </c>
      <c r="U182" s="21">
        <f t="shared" si="51"/>
        <v>214</v>
      </c>
      <c r="V182" s="22">
        <f t="shared" si="52"/>
        <v>40825901.799999997</v>
      </c>
      <c r="W182" s="19">
        <f>U182-'Single-Family'!U169</f>
        <v>17</v>
      </c>
      <c r="X182" s="13">
        <f>W182/'Single-Family'!U169</f>
        <v>8.6294416243654817E-2</v>
      </c>
      <c r="Y182" s="12">
        <f>V182-'Single-Family'!V169</f>
        <v>159626.79999999702</v>
      </c>
      <c r="Z182" s="13">
        <f>Y182/'Single-Family'!V169</f>
        <v>3.9252869853458917E-3</v>
      </c>
      <c r="AA182" s="12">
        <f t="shared" si="53"/>
        <v>20201558.279999997</v>
      </c>
      <c r="AC182" s="7"/>
      <c r="AD182" s="7"/>
      <c r="AE182" s="7"/>
      <c r="AF182" s="7"/>
      <c r="AG182" s="7"/>
      <c r="AH182" s="7"/>
      <c r="AI182" s="7"/>
      <c r="AJ182" s="7"/>
      <c r="AK182" s="7"/>
      <c r="AL182" s="7"/>
      <c r="AM182" s="7"/>
      <c r="AN182" s="7"/>
    </row>
    <row r="183" spans="1:40" x14ac:dyDescent="0.2">
      <c r="A183" s="26" t="s">
        <v>27</v>
      </c>
      <c r="B183" s="9">
        <v>2017</v>
      </c>
      <c r="C183" s="45">
        <v>13</v>
      </c>
      <c r="D183" s="43">
        <v>1874082.66</v>
      </c>
      <c r="E183" s="45">
        <v>18</v>
      </c>
      <c r="F183" s="43">
        <v>4996475</v>
      </c>
      <c r="G183" s="45">
        <v>122</v>
      </c>
      <c r="H183" s="43">
        <v>21058791</v>
      </c>
      <c r="I183" s="45">
        <v>107</v>
      </c>
      <c r="J183" s="43">
        <v>30316359</v>
      </c>
      <c r="K183" s="45">
        <v>2</v>
      </c>
      <c r="L183" s="43">
        <v>678000</v>
      </c>
      <c r="M183" s="45">
        <v>8</v>
      </c>
      <c r="N183" s="43">
        <v>1847906</v>
      </c>
      <c r="O183" s="45">
        <v>4</v>
      </c>
      <c r="P183" s="43">
        <v>1145000</v>
      </c>
      <c r="Q183" s="45">
        <v>3</v>
      </c>
      <c r="R183" s="43">
        <v>506446</v>
      </c>
      <c r="S183" s="10">
        <v>4</v>
      </c>
      <c r="T183" s="10">
        <v>853036</v>
      </c>
      <c r="U183" s="21">
        <f t="shared" si="51"/>
        <v>281</v>
      </c>
      <c r="V183" s="22">
        <f t="shared" si="52"/>
        <v>63276095.659999996</v>
      </c>
      <c r="W183" s="19">
        <f>U183-'Single-Family'!U170</f>
        <v>74</v>
      </c>
      <c r="X183" s="13">
        <f>W183/'Single-Family'!U170</f>
        <v>0.35748792270531399</v>
      </c>
      <c r="Y183" s="12">
        <f>V183-'Single-Family'!V170</f>
        <v>19741882.659999996</v>
      </c>
      <c r="Z183" s="13">
        <f>Y183/'Single-Family'!V170</f>
        <v>0.45347971858363434</v>
      </c>
      <c r="AA183" s="12">
        <f t="shared" si="53"/>
        <v>39943440.939999998</v>
      </c>
      <c r="AC183" s="7"/>
      <c r="AD183" s="7"/>
      <c r="AE183" s="7"/>
      <c r="AF183" s="7"/>
      <c r="AG183" s="7"/>
      <c r="AH183" s="7"/>
      <c r="AI183" s="7"/>
      <c r="AJ183" s="7"/>
      <c r="AK183" s="7"/>
      <c r="AL183" s="7"/>
      <c r="AM183" s="7"/>
      <c r="AN183" s="7"/>
    </row>
    <row r="184" spans="1:40" x14ac:dyDescent="0.2">
      <c r="A184" s="26" t="s">
        <v>28</v>
      </c>
      <c r="B184" s="9">
        <v>2017</v>
      </c>
      <c r="C184" s="45">
        <v>2</v>
      </c>
      <c r="D184" s="43">
        <v>370493.16000000003</v>
      </c>
      <c r="E184" s="45">
        <v>17</v>
      </c>
      <c r="F184" s="43">
        <v>3636975</v>
      </c>
      <c r="G184" s="45">
        <v>93</v>
      </c>
      <c r="H184" s="43">
        <v>15772574</v>
      </c>
      <c r="I184" s="45">
        <v>45</v>
      </c>
      <c r="J184" s="43">
        <v>13434807</v>
      </c>
      <c r="K184" s="45">
        <v>6</v>
      </c>
      <c r="L184" s="43">
        <v>1025000</v>
      </c>
      <c r="M184" s="45">
        <v>8</v>
      </c>
      <c r="N184" s="43">
        <v>2860480</v>
      </c>
      <c r="O184" s="45">
        <v>3</v>
      </c>
      <c r="P184" s="43">
        <v>0</v>
      </c>
      <c r="Q184" s="45">
        <v>3</v>
      </c>
      <c r="R184" s="43">
        <v>563172.5</v>
      </c>
      <c r="S184" s="10">
        <v>13</v>
      </c>
      <c r="T184" s="10">
        <v>3975947</v>
      </c>
      <c r="U184" s="21">
        <f t="shared" si="51"/>
        <v>190</v>
      </c>
      <c r="V184" s="22">
        <f t="shared" si="52"/>
        <v>41639448.659999996</v>
      </c>
      <c r="W184" s="19">
        <f>U184-'Single-Family'!U171</f>
        <v>1</v>
      </c>
      <c r="X184" s="13">
        <f>W184/'Single-Family'!U171</f>
        <v>5.2910052910052907E-3</v>
      </c>
      <c r="Y184" s="12">
        <f>V184-'Single-Family'!V171</f>
        <v>1951001.1499999985</v>
      </c>
      <c r="Z184" s="13">
        <f>Y184/'Single-Family'!V171</f>
        <v>4.9157910485372838E-2</v>
      </c>
      <c r="AA184" s="12">
        <f t="shared" si="53"/>
        <v>41894442.089999996</v>
      </c>
      <c r="AC184" s="7"/>
      <c r="AD184" s="7"/>
      <c r="AE184" s="7"/>
      <c r="AF184" s="7"/>
      <c r="AG184" s="7"/>
      <c r="AH184" s="7"/>
      <c r="AI184" s="7"/>
      <c r="AJ184" s="7"/>
      <c r="AK184" s="7"/>
      <c r="AL184" s="7"/>
      <c r="AM184" s="7"/>
      <c r="AN184" s="7"/>
    </row>
    <row r="185" spans="1:40" ht="13.5" thickBot="1" x14ac:dyDescent="0.25">
      <c r="A185" s="27" t="s">
        <v>29</v>
      </c>
      <c r="B185" s="15">
        <v>2017</v>
      </c>
      <c r="C185" s="46">
        <f t="shared" ref="C185:V185" si="55">SUM(C173:C184)</f>
        <v>149</v>
      </c>
      <c r="D185" s="44">
        <f t="shared" si="55"/>
        <v>25046636.040000003</v>
      </c>
      <c r="E185" s="46">
        <f t="shared" si="55"/>
        <v>117</v>
      </c>
      <c r="F185" s="44">
        <f t="shared" si="55"/>
        <v>26284830</v>
      </c>
      <c r="G185" s="46">
        <f t="shared" si="55"/>
        <v>1444</v>
      </c>
      <c r="H185" s="44">
        <f t="shared" si="55"/>
        <v>216894725</v>
      </c>
      <c r="I185" s="46">
        <f t="shared" si="55"/>
        <v>893</v>
      </c>
      <c r="J185" s="44">
        <f t="shared" si="55"/>
        <v>242957559</v>
      </c>
      <c r="K185" s="46">
        <f t="shared" si="55"/>
        <v>18</v>
      </c>
      <c r="L185" s="44">
        <f t="shared" si="55"/>
        <v>4217291</v>
      </c>
      <c r="M185" s="46">
        <f t="shared" si="55"/>
        <v>98</v>
      </c>
      <c r="N185" s="44">
        <f t="shared" si="55"/>
        <v>25323783</v>
      </c>
      <c r="O185" s="46">
        <f t="shared" si="55"/>
        <v>26</v>
      </c>
      <c r="P185" s="44">
        <f t="shared" si="55"/>
        <v>4935000</v>
      </c>
      <c r="Q185" s="46">
        <f t="shared" si="55"/>
        <v>30</v>
      </c>
      <c r="R185" s="44">
        <f t="shared" si="55"/>
        <v>5462448.25</v>
      </c>
      <c r="S185" s="16">
        <f t="shared" si="55"/>
        <v>76</v>
      </c>
      <c r="T185" s="16">
        <f t="shared" si="55"/>
        <v>17941446</v>
      </c>
      <c r="U185" s="23">
        <f t="shared" si="55"/>
        <v>2851</v>
      </c>
      <c r="V185" s="24">
        <f t="shared" si="55"/>
        <v>569063718.28999996</v>
      </c>
      <c r="W185" s="20">
        <f>U185-'Single-Family'!U172</f>
        <v>217</v>
      </c>
      <c r="X185" s="18">
        <f>W185/'Single-Family'!U172</f>
        <v>8.2384206529992413E-2</v>
      </c>
      <c r="Y185" s="17">
        <f>V185-'Single-Family'!V172</f>
        <v>41894442.089999974</v>
      </c>
      <c r="Z185" s="18">
        <f>Y185/'Single-Family'!V172</f>
        <v>7.9470568527794591E-2</v>
      </c>
      <c r="AA185" s="17">
        <f>Y185</f>
        <v>41894442.089999974</v>
      </c>
      <c r="AC185" s="26"/>
      <c r="AD185" s="26"/>
      <c r="AE185" s="26"/>
      <c r="AF185" s="26"/>
      <c r="AG185" s="26"/>
      <c r="AH185" s="26"/>
      <c r="AI185" s="26"/>
      <c r="AJ185" s="26"/>
      <c r="AK185" s="26"/>
      <c r="AL185" s="26"/>
      <c r="AM185" s="26"/>
      <c r="AN185" s="26"/>
    </row>
    <row r="186" spans="1:40" x14ac:dyDescent="0.2">
      <c r="A186" s="26" t="s">
        <v>17</v>
      </c>
      <c r="B186" s="9">
        <v>2018</v>
      </c>
      <c r="C186" s="45">
        <v>2</v>
      </c>
      <c r="D186" s="43">
        <v>329942</v>
      </c>
      <c r="E186" s="45">
        <v>2</v>
      </c>
      <c r="F186" s="43">
        <v>429500</v>
      </c>
      <c r="G186" s="45">
        <v>91</v>
      </c>
      <c r="H186" s="43">
        <v>13193973</v>
      </c>
      <c r="I186" s="45">
        <v>76</v>
      </c>
      <c r="J186" s="43">
        <v>20044516</v>
      </c>
      <c r="K186" s="45">
        <v>2</v>
      </c>
      <c r="L186" s="43">
        <v>586000</v>
      </c>
      <c r="M186" s="45">
        <v>1</v>
      </c>
      <c r="N186" s="43">
        <v>421156</v>
      </c>
      <c r="O186" s="45">
        <v>1</v>
      </c>
      <c r="P186" s="43">
        <v>275000</v>
      </c>
      <c r="Q186" s="45">
        <v>1</v>
      </c>
      <c r="R186" s="43">
        <v>190312</v>
      </c>
      <c r="S186" s="10">
        <v>1</v>
      </c>
      <c r="T186" s="10">
        <v>321285</v>
      </c>
      <c r="U186" s="21">
        <f>SUM(C186+G186+I186+K186+M186+O186+Q186+S186+E186)</f>
        <v>177</v>
      </c>
      <c r="V186" s="22">
        <f>SUM(D186+H186+J186+L186+N186+P186+R186+T186+F186)</f>
        <v>35791684</v>
      </c>
      <c r="W186" s="19">
        <f>U186-'Single-Family'!U173</f>
        <v>74</v>
      </c>
      <c r="X186" s="13">
        <f>W186/'Single-Family'!U173</f>
        <v>0.71844660194174759</v>
      </c>
      <c r="Y186" s="12">
        <f>V186-'Single-Family'!V173</f>
        <v>15316837</v>
      </c>
      <c r="Z186" s="13">
        <f>Y186/'Single-Family'!V173</f>
        <v>0.74808065720832984</v>
      </c>
      <c r="AA186" s="12">
        <f>Y186</f>
        <v>15316837</v>
      </c>
      <c r="AC186" s="26">
        <f t="array" ref="AC186:AN187">TRANSPOSE(U186:V197)</f>
        <v>177</v>
      </c>
      <c r="AD186" s="26">
        <v>185</v>
      </c>
      <c r="AE186" s="26">
        <v>271</v>
      </c>
      <c r="AF186" s="26">
        <v>279</v>
      </c>
      <c r="AG186" s="26">
        <v>275</v>
      </c>
      <c r="AH186" s="26">
        <v>265</v>
      </c>
      <c r="AI186" s="26">
        <v>248</v>
      </c>
      <c r="AJ186" s="26">
        <v>229</v>
      </c>
      <c r="AK186" s="26">
        <v>201</v>
      </c>
      <c r="AL186" s="26">
        <v>219</v>
      </c>
      <c r="AM186" s="26">
        <v>173</v>
      </c>
      <c r="AN186" s="26">
        <v>92</v>
      </c>
    </row>
    <row r="187" spans="1:40" x14ac:dyDescent="0.2">
      <c r="A187" s="26" t="s">
        <v>18</v>
      </c>
      <c r="B187" s="9">
        <v>2018</v>
      </c>
      <c r="C187" s="45">
        <v>6</v>
      </c>
      <c r="D187" s="43">
        <v>1149680</v>
      </c>
      <c r="E187" s="45">
        <v>6</v>
      </c>
      <c r="F187" s="43">
        <v>1529000</v>
      </c>
      <c r="G187" s="45">
        <v>102</v>
      </c>
      <c r="H187" s="43">
        <v>14972382</v>
      </c>
      <c r="I187" s="45">
        <v>60</v>
      </c>
      <c r="J187" s="43">
        <v>17039255</v>
      </c>
      <c r="K187" s="45">
        <v>1</v>
      </c>
      <c r="L187" s="43">
        <v>374000</v>
      </c>
      <c r="M187" s="45">
        <v>3</v>
      </c>
      <c r="N187" s="43">
        <v>1274937</v>
      </c>
      <c r="O187" s="45">
        <v>2</v>
      </c>
      <c r="P187" s="43">
        <v>560000</v>
      </c>
      <c r="Q187" s="45">
        <v>1</v>
      </c>
      <c r="R187" s="43">
        <v>185215.25</v>
      </c>
      <c r="S187" s="10">
        <v>4</v>
      </c>
      <c r="T187" s="10">
        <v>1161969</v>
      </c>
      <c r="U187" s="21">
        <f>SUM(C187+G187+I187+K187+M187+O187+Q187+S187+E187)</f>
        <v>185</v>
      </c>
      <c r="V187" s="22">
        <f>SUM(D187+H187+J187+L187+N187+P187+R187+T187+F187)</f>
        <v>38246438.25</v>
      </c>
      <c r="W187" s="19">
        <f>U187-'Single-Family'!U174</f>
        <v>-13</v>
      </c>
      <c r="X187" s="13">
        <f>W187/'Single-Family'!U174</f>
        <v>-6.5656565656565663E-2</v>
      </c>
      <c r="Y187" s="12">
        <f>V187-'Single-Family'!V174</f>
        <v>4287444.75</v>
      </c>
      <c r="Z187" s="13">
        <f>Y187/'Single-Family'!V174</f>
        <v>0.12625358728608962</v>
      </c>
      <c r="AA187" s="12">
        <f t="shared" ref="AA187:AA196" si="56">AA186+Y187</f>
        <v>19604281.75</v>
      </c>
      <c r="AC187" s="26">
        <v>35791684</v>
      </c>
      <c r="AD187" s="26">
        <v>38246438.25</v>
      </c>
      <c r="AE187" s="26">
        <v>55580434.75</v>
      </c>
      <c r="AF187" s="26">
        <v>57880144</v>
      </c>
      <c r="AG187" s="26">
        <v>58222274.829999998</v>
      </c>
      <c r="AH187" s="26">
        <v>53072328.549999997</v>
      </c>
      <c r="AI187" s="26">
        <v>49834000.339999996</v>
      </c>
      <c r="AJ187" s="26">
        <v>41861624.880000003</v>
      </c>
      <c r="AK187" s="26">
        <v>43037729.410000004</v>
      </c>
      <c r="AL187" s="26">
        <v>46459326.079999998</v>
      </c>
      <c r="AM187" s="26">
        <v>30139468.890000001</v>
      </c>
      <c r="AN187" s="26">
        <v>21365724.240000002</v>
      </c>
    </row>
    <row r="188" spans="1:40" x14ac:dyDescent="0.2">
      <c r="A188" s="26" t="s">
        <v>19</v>
      </c>
      <c r="B188" s="9">
        <v>2018</v>
      </c>
      <c r="C188" s="45">
        <v>13</v>
      </c>
      <c r="D188" s="43">
        <v>2245443</v>
      </c>
      <c r="E188" s="45">
        <v>3</v>
      </c>
      <c r="F188" s="43">
        <v>968500</v>
      </c>
      <c r="G188" s="45">
        <v>124</v>
      </c>
      <c r="H188" s="43">
        <v>17916174</v>
      </c>
      <c r="I188" s="45">
        <v>103</v>
      </c>
      <c r="J188" s="43">
        <v>27466127</v>
      </c>
      <c r="K188" s="45">
        <v>0</v>
      </c>
      <c r="L188" s="43">
        <v>0</v>
      </c>
      <c r="M188" s="45">
        <v>9</v>
      </c>
      <c r="N188" s="43">
        <v>2782052</v>
      </c>
      <c r="O188" s="45">
        <v>1</v>
      </c>
      <c r="P188" s="43">
        <v>0</v>
      </c>
      <c r="Q188" s="45">
        <v>2</v>
      </c>
      <c r="R188" s="43">
        <v>481552.75</v>
      </c>
      <c r="S188" s="10">
        <v>16</v>
      </c>
      <c r="T188" s="10">
        <v>3720586</v>
      </c>
      <c r="U188" s="21">
        <f t="shared" ref="U188:U197" si="57">SUM(C188+G188+I188+K188+M188+O188+Q188+S188+E188)</f>
        <v>271</v>
      </c>
      <c r="V188" s="22">
        <f>SUM(D188+H188+J188+L188+N188+P188+R188+T188+F188)</f>
        <v>55580434.75</v>
      </c>
      <c r="W188" s="19">
        <f>U188-'Single-Family'!U175</f>
        <v>46</v>
      </c>
      <c r="X188" s="13">
        <f>W188/'Single-Family'!U175</f>
        <v>0.20444444444444446</v>
      </c>
      <c r="Y188" s="12">
        <f>V188-'Single-Family'!V175</f>
        <v>2595165</v>
      </c>
      <c r="Z188" s="13">
        <f>Y188/'Single-Family'!V175</f>
        <v>4.8978990052230505E-2</v>
      </c>
      <c r="AA188" s="12">
        <f t="shared" si="56"/>
        <v>22199446.75</v>
      </c>
      <c r="AC188" s="134">
        <f>AC187/$AC$137</f>
        <v>35.791683999999997</v>
      </c>
      <c r="AD188" s="134">
        <f t="shared" ref="AD188:AN188" si="58">AD187/$AC$137</f>
        <v>38.246438249999997</v>
      </c>
      <c r="AE188" s="134">
        <f t="shared" si="58"/>
        <v>55.580434750000002</v>
      </c>
      <c r="AF188" s="134">
        <f t="shared" si="58"/>
        <v>57.880144000000001</v>
      </c>
      <c r="AG188" s="134">
        <f t="shared" si="58"/>
        <v>58.222274829999996</v>
      </c>
      <c r="AH188" s="134">
        <f t="shared" si="58"/>
        <v>53.072328549999995</v>
      </c>
      <c r="AI188" s="134">
        <f t="shared" si="58"/>
        <v>49.834000339999996</v>
      </c>
      <c r="AJ188" s="134">
        <f t="shared" si="58"/>
        <v>41.861624880000001</v>
      </c>
      <c r="AK188" s="134">
        <f t="shared" si="58"/>
        <v>43.037729410000004</v>
      </c>
      <c r="AL188" s="134">
        <f t="shared" si="58"/>
        <v>46.459326079999997</v>
      </c>
      <c r="AM188" s="134">
        <f t="shared" si="58"/>
        <v>30.13946889</v>
      </c>
      <c r="AN188" s="134">
        <f t="shared" si="58"/>
        <v>21.365724240000002</v>
      </c>
    </row>
    <row r="189" spans="1:40" x14ac:dyDescent="0.2">
      <c r="A189" s="26" t="s">
        <v>20</v>
      </c>
      <c r="B189" s="9">
        <v>2018</v>
      </c>
      <c r="C189" s="45">
        <v>11</v>
      </c>
      <c r="D189" s="43">
        <v>1740122</v>
      </c>
      <c r="E189" s="45">
        <v>3</v>
      </c>
      <c r="F189" s="43">
        <v>1015000</v>
      </c>
      <c r="G189" s="45">
        <v>131</v>
      </c>
      <c r="H189" s="43">
        <v>19315364</v>
      </c>
      <c r="I189" s="45">
        <v>99</v>
      </c>
      <c r="J189" s="43">
        <v>25797465</v>
      </c>
      <c r="K189" s="45">
        <v>1</v>
      </c>
      <c r="L189" s="43">
        <v>175000</v>
      </c>
      <c r="M189" s="45">
        <v>10</v>
      </c>
      <c r="N189" s="43">
        <v>3466702</v>
      </c>
      <c r="O189" s="45">
        <v>0</v>
      </c>
      <c r="P189" s="43">
        <v>0</v>
      </c>
      <c r="Q189" s="45">
        <v>2</v>
      </c>
      <c r="R189" s="43">
        <v>106080</v>
      </c>
      <c r="S189" s="10">
        <v>22</v>
      </c>
      <c r="T189" s="10">
        <v>6264411</v>
      </c>
      <c r="U189" s="21">
        <f>SUM(C189+G189+I189+K189+M189+O189+Q189+S189+E189)</f>
        <v>279</v>
      </c>
      <c r="V189" s="22">
        <f t="shared" ref="V189:V197" si="59">SUM(D189+H189+J189+L189+N189+P189+R189+T189+F189)</f>
        <v>57880144</v>
      </c>
      <c r="W189" s="19">
        <f>U189-'Single-Family'!U176</f>
        <v>4</v>
      </c>
      <c r="X189" s="13">
        <f>W189/'Single-Family'!U176</f>
        <v>1.4545454545454545E-2</v>
      </c>
      <c r="Y189" s="12">
        <f>V189-'Single-Family'!V176</f>
        <v>12712251.439999998</v>
      </c>
      <c r="Z189" s="13">
        <f>Y189/'Single-Family'!V176</f>
        <v>0.28144442256439861</v>
      </c>
      <c r="AA189" s="12">
        <f t="shared" si="56"/>
        <v>34911698.189999998</v>
      </c>
    </row>
    <row r="190" spans="1:40" x14ac:dyDescent="0.2">
      <c r="A190" s="26" t="s">
        <v>21</v>
      </c>
      <c r="B190" s="9">
        <v>2018</v>
      </c>
      <c r="C190" s="45">
        <v>5</v>
      </c>
      <c r="D190" s="43">
        <v>926952.33</v>
      </c>
      <c r="E190" s="45">
        <v>6</v>
      </c>
      <c r="F190" s="43">
        <v>1963500</v>
      </c>
      <c r="G190" s="45">
        <v>135</v>
      </c>
      <c r="H190" s="43">
        <v>21925957</v>
      </c>
      <c r="I190" s="45">
        <v>100</v>
      </c>
      <c r="J190" s="43">
        <v>26136468</v>
      </c>
      <c r="K190" s="45">
        <v>2</v>
      </c>
      <c r="L190" s="43">
        <v>600000</v>
      </c>
      <c r="M190" s="45">
        <v>14</v>
      </c>
      <c r="N190" s="43">
        <v>3834786</v>
      </c>
      <c r="O190" s="45">
        <v>4</v>
      </c>
      <c r="P190" s="43">
        <v>1005000</v>
      </c>
      <c r="Q190" s="45">
        <v>5</v>
      </c>
      <c r="R190" s="43">
        <v>851070.5</v>
      </c>
      <c r="S190" s="10">
        <v>4</v>
      </c>
      <c r="T190" s="10">
        <v>978541</v>
      </c>
      <c r="U190" s="21">
        <f t="shared" si="57"/>
        <v>275</v>
      </c>
      <c r="V190" s="22">
        <f t="shared" si="59"/>
        <v>58222274.829999998</v>
      </c>
      <c r="W190" s="19">
        <f>U190-'Single-Family'!U177</f>
        <v>-23</v>
      </c>
      <c r="X190" s="13">
        <f>W190/'Single-Family'!U177</f>
        <v>-7.7181208053691275E-2</v>
      </c>
      <c r="Y190" s="12">
        <f>V190-'Single-Family'!V177</f>
        <v>-2176025.1700000018</v>
      </c>
      <c r="Z190" s="13">
        <f>Y190/'Single-Family'!V177</f>
        <v>-3.6027920818963478E-2</v>
      </c>
      <c r="AA190" s="12">
        <f t="shared" si="56"/>
        <v>32735673.019999996</v>
      </c>
    </row>
    <row r="191" spans="1:40" x14ac:dyDescent="0.2">
      <c r="A191" s="26" t="s">
        <v>22</v>
      </c>
      <c r="B191" s="9">
        <v>2018</v>
      </c>
      <c r="C191" s="45">
        <v>8</v>
      </c>
      <c r="D191" s="43">
        <v>1218693.19</v>
      </c>
      <c r="E191" s="45">
        <v>1</v>
      </c>
      <c r="F191" s="43">
        <v>250000</v>
      </c>
      <c r="G191" s="45">
        <v>155</v>
      </c>
      <c r="H191" s="43">
        <v>23145476</v>
      </c>
      <c r="I191" s="45">
        <v>77</v>
      </c>
      <c r="J191" s="43">
        <v>20066513.859999999</v>
      </c>
      <c r="K191" s="45">
        <v>2</v>
      </c>
      <c r="L191" s="43">
        <v>3085000</v>
      </c>
      <c r="M191" s="45">
        <v>8</v>
      </c>
      <c r="N191" s="43">
        <v>2231242</v>
      </c>
      <c r="O191" s="45">
        <v>2</v>
      </c>
      <c r="P191" s="43">
        <v>600000</v>
      </c>
      <c r="Q191" s="45">
        <v>7</v>
      </c>
      <c r="R191" s="43">
        <v>1170144.5</v>
      </c>
      <c r="S191" s="10">
        <v>5</v>
      </c>
      <c r="T191" s="10">
        <v>1305259</v>
      </c>
      <c r="U191" s="21">
        <f t="shared" si="57"/>
        <v>265</v>
      </c>
      <c r="V191" s="22">
        <f t="shared" si="59"/>
        <v>53072328.549999997</v>
      </c>
      <c r="W191" s="19">
        <f>U191-'Single-Family'!U178</f>
        <v>-55</v>
      </c>
      <c r="X191" s="13">
        <f>W191/'Single-Family'!U178</f>
        <v>-0.171875</v>
      </c>
      <c r="Y191" s="12">
        <f>V191-'Single-Family'!V178</f>
        <v>-5863435.8900000006</v>
      </c>
      <c r="Z191" s="13">
        <f>Y191/'Single-Family'!V178</f>
        <v>-9.9488586356919428E-2</v>
      </c>
      <c r="AA191" s="12">
        <f t="shared" si="56"/>
        <v>26872237.129999995</v>
      </c>
    </row>
    <row r="192" spans="1:40" x14ac:dyDescent="0.2">
      <c r="A192" s="26" t="s">
        <v>23</v>
      </c>
      <c r="B192" s="9">
        <v>2018</v>
      </c>
      <c r="C192" s="45">
        <v>16</v>
      </c>
      <c r="D192" s="43">
        <v>2783430.65</v>
      </c>
      <c r="E192" s="45">
        <v>6</v>
      </c>
      <c r="F192" s="43">
        <v>1778000</v>
      </c>
      <c r="G192" s="45">
        <v>122</v>
      </c>
      <c r="H192" s="43">
        <v>18193241</v>
      </c>
      <c r="I192" s="45">
        <v>72</v>
      </c>
      <c r="J192" s="43">
        <v>19188545.439999998</v>
      </c>
      <c r="K192" s="45">
        <v>3</v>
      </c>
      <c r="L192" s="43">
        <v>805300</v>
      </c>
      <c r="M192" s="45">
        <v>9</v>
      </c>
      <c r="N192" s="43">
        <v>1888205</v>
      </c>
      <c r="O192" s="45">
        <v>2</v>
      </c>
      <c r="P192" s="43">
        <v>300000</v>
      </c>
      <c r="Q192" s="45">
        <v>2</v>
      </c>
      <c r="R192" s="43">
        <v>300924.25</v>
      </c>
      <c r="S192" s="10">
        <v>16</v>
      </c>
      <c r="T192" s="10">
        <v>4596354</v>
      </c>
      <c r="U192" s="21">
        <f t="shared" si="57"/>
        <v>248</v>
      </c>
      <c r="V192" s="22">
        <f t="shared" si="59"/>
        <v>49834000.339999996</v>
      </c>
      <c r="W192" s="19">
        <f>U192-'Single-Family'!U179</f>
        <v>24</v>
      </c>
      <c r="X192" s="13">
        <f>W192/'Single-Family'!U179</f>
        <v>0.10714285714285714</v>
      </c>
      <c r="Y192" s="12">
        <f>V192-'Single-Family'!V179</f>
        <v>1995694.3399999961</v>
      </c>
      <c r="Z192" s="13">
        <f>Y192/'Single-Family'!V179</f>
        <v>4.1717496016685791E-2</v>
      </c>
      <c r="AA192" s="12">
        <f t="shared" si="56"/>
        <v>28867931.469999991</v>
      </c>
    </row>
    <row r="193" spans="1:40" x14ac:dyDescent="0.2">
      <c r="A193" s="26" t="s">
        <v>24</v>
      </c>
      <c r="B193" s="9">
        <v>2018</v>
      </c>
      <c r="C193" s="45">
        <v>12</v>
      </c>
      <c r="D193" s="43">
        <v>2125561</v>
      </c>
      <c r="E193" s="45">
        <v>4</v>
      </c>
      <c r="F193" s="43">
        <v>1136000</v>
      </c>
      <c r="G193" s="45">
        <v>131</v>
      </c>
      <c r="H193" s="43">
        <v>19132049</v>
      </c>
      <c r="I193" s="45">
        <v>61</v>
      </c>
      <c r="J193" s="43">
        <v>14707651.880000003</v>
      </c>
      <c r="K193" s="45">
        <v>3</v>
      </c>
      <c r="L193" s="43">
        <v>880000</v>
      </c>
      <c r="M193" s="45">
        <v>5</v>
      </c>
      <c r="N193" s="43">
        <v>1200658</v>
      </c>
      <c r="O193" s="45">
        <v>4</v>
      </c>
      <c r="P193" s="43">
        <v>374000</v>
      </c>
      <c r="Q193" s="45">
        <v>1</v>
      </c>
      <c r="R193" s="43">
        <v>160386</v>
      </c>
      <c r="S193" s="10">
        <v>8</v>
      </c>
      <c r="T193" s="10">
        <v>2145319</v>
      </c>
      <c r="U193" s="21">
        <f t="shared" si="57"/>
        <v>229</v>
      </c>
      <c r="V193" s="22">
        <f t="shared" si="59"/>
        <v>41861624.880000003</v>
      </c>
      <c r="W193" s="19">
        <f>U193-'Single-Family'!U180</f>
        <v>17</v>
      </c>
      <c r="X193" s="13">
        <f>W193/'Single-Family'!U180</f>
        <v>8.0188679245283015E-2</v>
      </c>
      <c r="Y193" s="12">
        <f>V193-'Single-Family'!V180</f>
        <v>-39974.809999994934</v>
      </c>
      <c r="Z193" s="13">
        <f>Y193/'Single-Family'!V180</f>
        <v>-9.5401632147077906E-4</v>
      </c>
      <c r="AA193" s="12">
        <f t="shared" si="56"/>
        <v>28827956.659999996</v>
      </c>
    </row>
    <row r="194" spans="1:40" x14ac:dyDescent="0.2">
      <c r="A194" s="26" t="s">
        <v>25</v>
      </c>
      <c r="B194" s="9">
        <v>2018</v>
      </c>
      <c r="C194" s="45">
        <v>2</v>
      </c>
      <c r="D194" s="43">
        <v>1131497.3500000001</v>
      </c>
      <c r="E194" s="45">
        <v>0</v>
      </c>
      <c r="F194" s="43">
        <v>0</v>
      </c>
      <c r="G194" s="45">
        <v>103</v>
      </c>
      <c r="H194" s="43">
        <v>16074344</v>
      </c>
      <c r="I194" s="45">
        <v>67</v>
      </c>
      <c r="J194" s="43">
        <v>18228103.310000002</v>
      </c>
      <c r="K194" s="45">
        <v>3</v>
      </c>
      <c r="L194" s="43">
        <v>880000</v>
      </c>
      <c r="M194" s="45">
        <v>10</v>
      </c>
      <c r="N194" s="43">
        <v>2998463</v>
      </c>
      <c r="O194" s="45">
        <v>3</v>
      </c>
      <c r="P194" s="43">
        <v>881000</v>
      </c>
      <c r="Q194" s="45">
        <v>7</v>
      </c>
      <c r="R194" s="43">
        <v>1311754.75</v>
      </c>
      <c r="S194" s="10">
        <v>6</v>
      </c>
      <c r="T194" s="10">
        <v>1532567</v>
      </c>
      <c r="U194" s="21">
        <f t="shared" si="57"/>
        <v>201</v>
      </c>
      <c r="V194" s="22">
        <f t="shared" si="59"/>
        <v>43037729.410000004</v>
      </c>
      <c r="W194" s="19">
        <f>U194-'Single-Family'!U181</f>
        <v>-110</v>
      </c>
      <c r="X194" s="13">
        <f>W194/'Single-Family'!U181</f>
        <v>-0.3536977491961415</v>
      </c>
      <c r="Y194" s="12">
        <f>V194-'Single-Family'!V181</f>
        <v>-18623569.82</v>
      </c>
      <c r="Z194" s="13">
        <f>Y194/'Single-Family'!V181</f>
        <v>-0.30203012347393249</v>
      </c>
      <c r="AA194" s="12">
        <f t="shared" si="56"/>
        <v>10204386.839999996</v>
      </c>
    </row>
    <row r="195" spans="1:40" x14ac:dyDescent="0.2">
      <c r="A195" s="26" t="s">
        <v>26</v>
      </c>
      <c r="B195" s="9">
        <v>2018</v>
      </c>
      <c r="C195" s="45">
        <v>3</v>
      </c>
      <c r="D195" s="43">
        <v>562306.32999999996</v>
      </c>
      <c r="E195" s="45">
        <v>1</v>
      </c>
      <c r="F195" s="43">
        <v>266000</v>
      </c>
      <c r="G195" s="45">
        <v>123</v>
      </c>
      <c r="H195" s="43">
        <v>19781799</v>
      </c>
      <c r="I195" s="45">
        <v>70</v>
      </c>
      <c r="J195" s="43">
        <v>19571823.5</v>
      </c>
      <c r="K195" s="45">
        <v>2</v>
      </c>
      <c r="L195" s="43">
        <v>596692</v>
      </c>
      <c r="M195" s="45">
        <v>6</v>
      </c>
      <c r="N195" s="43">
        <v>2021248</v>
      </c>
      <c r="O195" s="45">
        <v>1</v>
      </c>
      <c r="P195" s="43">
        <v>312000</v>
      </c>
      <c r="Q195" s="45">
        <v>4</v>
      </c>
      <c r="R195" s="43">
        <v>841348.25</v>
      </c>
      <c r="S195" s="10">
        <v>9</v>
      </c>
      <c r="T195" s="10">
        <v>2506109</v>
      </c>
      <c r="U195" s="21">
        <f t="shared" si="57"/>
        <v>219</v>
      </c>
      <c r="V195" s="22">
        <f t="shared" si="59"/>
        <v>46459326.079999998</v>
      </c>
      <c r="W195" s="19">
        <f>U195-'Single-Family'!U182</f>
        <v>5</v>
      </c>
      <c r="X195" s="13">
        <f>W195/'Single-Family'!U182</f>
        <v>2.336448598130841E-2</v>
      </c>
      <c r="Y195" s="12">
        <f>V195-'Single-Family'!V182</f>
        <v>5633424.2800000012</v>
      </c>
      <c r="Z195" s="13">
        <f>Y195/'Single-Family'!V182</f>
        <v>0.13798652403558179</v>
      </c>
      <c r="AA195" s="12">
        <f t="shared" si="56"/>
        <v>15837811.119999997</v>
      </c>
    </row>
    <row r="196" spans="1:40" x14ac:dyDescent="0.2">
      <c r="A196" s="26" t="s">
        <v>27</v>
      </c>
      <c r="B196" s="9">
        <v>2018</v>
      </c>
      <c r="C196" s="45">
        <v>9</v>
      </c>
      <c r="D196" s="43">
        <v>1565626.9</v>
      </c>
      <c r="E196" s="45">
        <v>0</v>
      </c>
      <c r="F196" s="43">
        <v>0</v>
      </c>
      <c r="G196" s="45">
        <v>71</v>
      </c>
      <c r="H196" s="43">
        <v>11433856</v>
      </c>
      <c r="I196" s="45">
        <v>71</v>
      </c>
      <c r="J196" s="43">
        <v>11389134.989999998</v>
      </c>
      <c r="K196" s="45">
        <v>2</v>
      </c>
      <c r="L196" s="43">
        <v>510000</v>
      </c>
      <c r="M196" s="45">
        <v>9</v>
      </c>
      <c r="N196" s="43">
        <v>1731946</v>
      </c>
      <c r="O196" s="45">
        <v>2</v>
      </c>
      <c r="P196" s="43">
        <v>500000</v>
      </c>
      <c r="Q196" s="45">
        <v>0</v>
      </c>
      <c r="R196" s="43">
        <v>0</v>
      </c>
      <c r="S196" s="10">
        <v>9</v>
      </c>
      <c r="T196" s="10">
        <v>3008905</v>
      </c>
      <c r="U196" s="21">
        <f t="shared" si="57"/>
        <v>173</v>
      </c>
      <c r="V196" s="22">
        <f t="shared" si="59"/>
        <v>30139468.890000001</v>
      </c>
      <c r="W196" s="19">
        <f>U196-'Single-Family'!U183</f>
        <v>-108</v>
      </c>
      <c r="X196" s="13">
        <f>W196/'Single-Family'!U183</f>
        <v>-0.38434163701067614</v>
      </c>
      <c r="Y196" s="12">
        <f>V196-'Single-Family'!V183</f>
        <v>-33136626.769999996</v>
      </c>
      <c r="Z196" s="13">
        <f>Y196/'Single-Family'!V183</f>
        <v>-0.52368317647239615</v>
      </c>
      <c r="AA196" s="12">
        <f t="shared" si="56"/>
        <v>-17298815.649999999</v>
      </c>
    </row>
    <row r="197" spans="1:40" x14ac:dyDescent="0.2">
      <c r="A197" s="26" t="s">
        <v>28</v>
      </c>
      <c r="B197" s="9">
        <v>2018</v>
      </c>
      <c r="C197" s="45">
        <v>2</v>
      </c>
      <c r="D197" s="45">
        <v>413566</v>
      </c>
      <c r="E197" s="45">
        <v>0</v>
      </c>
      <c r="F197" s="45">
        <v>0</v>
      </c>
      <c r="G197" s="45">
        <v>39</v>
      </c>
      <c r="H197" s="45">
        <v>6502207</v>
      </c>
      <c r="I197" s="45">
        <v>41</v>
      </c>
      <c r="J197" s="45">
        <v>11437797.24</v>
      </c>
      <c r="K197" s="45">
        <v>0</v>
      </c>
      <c r="L197" s="45">
        <v>0</v>
      </c>
      <c r="M197" s="45">
        <v>7</v>
      </c>
      <c r="N197" s="45">
        <v>2027125</v>
      </c>
      <c r="O197" s="45">
        <v>0</v>
      </c>
      <c r="P197" s="45">
        <v>0</v>
      </c>
      <c r="Q197" s="45">
        <v>0</v>
      </c>
      <c r="R197" s="45">
        <v>0</v>
      </c>
      <c r="S197" s="45">
        <v>3</v>
      </c>
      <c r="T197" s="45">
        <v>985029</v>
      </c>
      <c r="U197" s="21">
        <f t="shared" si="57"/>
        <v>92</v>
      </c>
      <c r="V197" s="22">
        <f t="shared" si="59"/>
        <v>21365724.240000002</v>
      </c>
      <c r="W197" s="19">
        <f>U197-'Single-Family'!U184</f>
        <v>-98</v>
      </c>
      <c r="X197" s="13">
        <f>W197/'Single-Family'!U184</f>
        <v>-0.51578947368421058</v>
      </c>
      <c r="Y197" s="12">
        <f>V197-'Single-Family'!V184</f>
        <v>-20273724.419999994</v>
      </c>
      <c r="Z197" s="13">
        <f>Y197/'Single-Family'!V184</f>
        <v>-0.48688743661189476</v>
      </c>
      <c r="AA197" s="12">
        <f>AA196+Y197</f>
        <v>-37572540.069999993</v>
      </c>
    </row>
    <row r="198" spans="1:40" ht="13.5" thickBot="1" x14ac:dyDescent="0.25">
      <c r="A198" s="27" t="s">
        <v>29</v>
      </c>
      <c r="B198" s="15">
        <v>2018</v>
      </c>
      <c r="C198" s="46">
        <f t="shared" ref="C198:V198" si="60">SUM(C186:C197)</f>
        <v>89</v>
      </c>
      <c r="D198" s="44">
        <f>SUM(D186:D197)</f>
        <v>16192820.75</v>
      </c>
      <c r="E198" s="46">
        <f t="shared" si="60"/>
        <v>32</v>
      </c>
      <c r="F198" s="44">
        <f t="shared" si="60"/>
        <v>9335500</v>
      </c>
      <c r="G198" s="46">
        <f t="shared" si="60"/>
        <v>1327</v>
      </c>
      <c r="H198" s="44">
        <f t="shared" si="60"/>
        <v>201586822</v>
      </c>
      <c r="I198" s="46">
        <f t="shared" si="60"/>
        <v>897</v>
      </c>
      <c r="J198" s="44">
        <f t="shared" si="60"/>
        <v>231073401.22000003</v>
      </c>
      <c r="K198" s="46">
        <f t="shared" si="60"/>
        <v>21</v>
      </c>
      <c r="L198" s="44">
        <f t="shared" si="60"/>
        <v>8491992</v>
      </c>
      <c r="M198" s="46">
        <f t="shared" si="60"/>
        <v>91</v>
      </c>
      <c r="N198" s="44">
        <f t="shared" si="60"/>
        <v>25878520</v>
      </c>
      <c r="O198" s="46">
        <f t="shared" si="60"/>
        <v>22</v>
      </c>
      <c r="P198" s="44">
        <f t="shared" si="60"/>
        <v>4807000</v>
      </c>
      <c r="Q198" s="46">
        <f t="shared" si="60"/>
        <v>32</v>
      </c>
      <c r="R198" s="44">
        <f t="shared" si="60"/>
        <v>5598788.25</v>
      </c>
      <c r="S198" s="16">
        <f t="shared" si="60"/>
        <v>103</v>
      </c>
      <c r="T198" s="16">
        <f t="shared" si="60"/>
        <v>28526334</v>
      </c>
      <c r="U198" s="23">
        <f t="shared" si="60"/>
        <v>2614</v>
      </c>
      <c r="V198" s="24">
        <f t="shared" si="60"/>
        <v>531491178.21999997</v>
      </c>
      <c r="W198" s="20">
        <f>U198-'Single-Family'!U185</f>
        <v>-237</v>
      </c>
      <c r="X198" s="18">
        <f>W198/'Single-Family'!U185</f>
        <v>-8.3128726762539462E-2</v>
      </c>
      <c r="Y198" s="17">
        <f>V198-'Single-Family'!V185</f>
        <v>-37572540.069999993</v>
      </c>
      <c r="Z198" s="18">
        <f>Y198/'Single-Family'!V185</f>
        <v>-6.6025189908263823E-2</v>
      </c>
      <c r="AA198" s="17">
        <f>Y198</f>
        <v>-37572540.069999993</v>
      </c>
    </row>
    <row r="199" spans="1:40" x14ac:dyDescent="0.2">
      <c r="A199" s="26" t="s">
        <v>17</v>
      </c>
      <c r="B199" s="9">
        <v>2019</v>
      </c>
      <c r="C199" s="45">
        <v>2</v>
      </c>
      <c r="D199" s="43">
        <v>286883.94</v>
      </c>
      <c r="E199" s="45">
        <v>0</v>
      </c>
      <c r="F199" s="43">
        <v>0</v>
      </c>
      <c r="G199" s="45">
        <v>84</v>
      </c>
      <c r="H199" s="43">
        <v>12408171</v>
      </c>
      <c r="I199" s="45">
        <v>61</v>
      </c>
      <c r="J199" s="43">
        <v>17333749.900000002</v>
      </c>
      <c r="K199" s="45">
        <v>0</v>
      </c>
      <c r="L199" s="43">
        <v>0</v>
      </c>
      <c r="M199" s="45">
        <v>4</v>
      </c>
      <c r="N199" s="43">
        <v>1021033</v>
      </c>
      <c r="O199" s="45">
        <v>0</v>
      </c>
      <c r="P199" s="43">
        <v>0</v>
      </c>
      <c r="Q199" s="45">
        <v>0</v>
      </c>
      <c r="R199" s="43">
        <v>0</v>
      </c>
      <c r="S199" s="10">
        <v>3</v>
      </c>
      <c r="T199" s="10">
        <v>776658</v>
      </c>
      <c r="U199" s="21">
        <f t="shared" ref="U199:U210" si="61">SUM(C199+G199+I199+K199+M199+O199+Q199+S199+E199)</f>
        <v>154</v>
      </c>
      <c r="V199" s="22">
        <f t="shared" ref="V199:V210" si="62">SUM(D199+H199+J199+L199+N199+P199+R199+T199+F199)</f>
        <v>31826495.840000004</v>
      </c>
      <c r="W199" s="19">
        <f>U199-'Single-Family'!U186</f>
        <v>-23</v>
      </c>
      <c r="X199" s="13">
        <f>W199/'Single-Family'!U186</f>
        <v>-0.12994350282485875</v>
      </c>
      <c r="Y199" s="12">
        <f>V199-'Single-Family'!V186</f>
        <v>-3965188.1599999964</v>
      </c>
      <c r="Z199" s="13">
        <f>Y199/'Single-Family'!V186</f>
        <v>-0.11078518015525608</v>
      </c>
      <c r="AA199" s="12">
        <f>Y199</f>
        <v>-3965188.1599999964</v>
      </c>
      <c r="AC199" s="26">
        <f t="array" ref="AC199:AN200">TRANSPOSE(U199:V210)</f>
        <v>154</v>
      </c>
      <c r="AD199" s="26">
        <v>135</v>
      </c>
      <c r="AE199" s="26">
        <v>167</v>
      </c>
      <c r="AF199" s="26">
        <v>237</v>
      </c>
      <c r="AG199" s="26">
        <v>211</v>
      </c>
      <c r="AH199" s="26">
        <v>220</v>
      </c>
      <c r="AI199" s="26">
        <v>228</v>
      </c>
      <c r="AJ199" s="26">
        <v>230</v>
      </c>
      <c r="AK199" s="26">
        <v>270</v>
      </c>
      <c r="AL199" s="26">
        <v>241</v>
      </c>
      <c r="AM199" s="26">
        <v>176</v>
      </c>
      <c r="AN199" s="26">
        <v>184</v>
      </c>
    </row>
    <row r="200" spans="1:40" x14ac:dyDescent="0.2">
      <c r="A200" s="26" t="s">
        <v>18</v>
      </c>
      <c r="B200" s="9">
        <v>2019</v>
      </c>
      <c r="C200" s="45">
        <v>4</v>
      </c>
      <c r="D200" s="43">
        <v>749923</v>
      </c>
      <c r="E200" s="45">
        <v>0</v>
      </c>
      <c r="F200" s="43">
        <v>0</v>
      </c>
      <c r="G200" s="45">
        <v>57</v>
      </c>
      <c r="H200" s="43">
        <v>7987044</v>
      </c>
      <c r="I200" s="45">
        <v>65</v>
      </c>
      <c r="J200" s="43">
        <v>17693852.940000001</v>
      </c>
      <c r="K200" s="45">
        <v>1</v>
      </c>
      <c r="L200" s="43">
        <v>175000</v>
      </c>
      <c r="M200" s="45">
        <v>3</v>
      </c>
      <c r="N200" s="43">
        <v>1077420</v>
      </c>
      <c r="O200" s="45">
        <v>0</v>
      </c>
      <c r="P200" s="43">
        <v>0</v>
      </c>
      <c r="Q200" s="45">
        <v>0</v>
      </c>
      <c r="R200" s="43">
        <v>0</v>
      </c>
      <c r="S200" s="10">
        <v>5</v>
      </c>
      <c r="T200" s="10">
        <v>1764595</v>
      </c>
      <c r="U200" s="21">
        <f t="shared" si="61"/>
        <v>135</v>
      </c>
      <c r="V200" s="22">
        <f t="shared" si="62"/>
        <v>29447834.940000001</v>
      </c>
      <c r="W200" s="19">
        <f>U200-'Single-Family'!U187</f>
        <v>-50</v>
      </c>
      <c r="X200" s="13">
        <f>W200/'Single-Family'!U187</f>
        <v>-0.27027027027027029</v>
      </c>
      <c r="Y200" s="12">
        <f>V200-'Single-Family'!V187</f>
        <v>-8798603.3099999987</v>
      </c>
      <c r="Z200" s="13">
        <f>Y200/'Single-Family'!V187</f>
        <v>-0.23005026644539897</v>
      </c>
      <c r="AA200" s="12">
        <f t="shared" ref="AA200:AA209" si="63">AA199+Y200</f>
        <v>-12763791.469999995</v>
      </c>
      <c r="AC200" s="26">
        <v>31826495.840000004</v>
      </c>
      <c r="AD200" s="26">
        <v>29447834.940000001</v>
      </c>
      <c r="AE200" s="26">
        <v>32715898.420000002</v>
      </c>
      <c r="AF200" s="26">
        <v>50464914.689999998</v>
      </c>
      <c r="AG200" s="26">
        <v>40440378.159999996</v>
      </c>
      <c r="AH200" s="26">
        <v>46794304.439999998</v>
      </c>
      <c r="AI200" s="26">
        <v>43836468.710000001</v>
      </c>
      <c r="AJ200" s="26">
        <v>48461519.829999998</v>
      </c>
      <c r="AK200" s="26">
        <v>56964285.039999999</v>
      </c>
      <c r="AL200" s="26">
        <v>50066093.340000004</v>
      </c>
      <c r="AM200" s="26">
        <v>39610392.559999995</v>
      </c>
      <c r="AN200" s="26">
        <v>39067949.810000002</v>
      </c>
    </row>
    <row r="201" spans="1:40" x14ac:dyDescent="0.2">
      <c r="A201" s="26" t="s">
        <v>19</v>
      </c>
      <c r="B201" s="9">
        <v>2019</v>
      </c>
      <c r="C201" s="45">
        <v>7</v>
      </c>
      <c r="D201" s="43">
        <v>1558093.2</v>
      </c>
      <c r="E201" s="45">
        <v>0</v>
      </c>
      <c r="F201" s="43">
        <v>0</v>
      </c>
      <c r="G201" s="45">
        <v>103</v>
      </c>
      <c r="H201" s="43">
        <v>14964835</v>
      </c>
      <c r="I201" s="45">
        <v>49</v>
      </c>
      <c r="J201" s="43">
        <v>13689141.220000001</v>
      </c>
      <c r="K201" s="45">
        <v>1</v>
      </c>
      <c r="L201" s="43">
        <v>498000</v>
      </c>
      <c r="M201" s="45">
        <v>2</v>
      </c>
      <c r="N201" s="43">
        <v>502254</v>
      </c>
      <c r="O201" s="45">
        <v>0</v>
      </c>
      <c r="P201" s="43">
        <v>0</v>
      </c>
      <c r="Q201" s="45">
        <v>1</v>
      </c>
      <c r="R201" s="43">
        <v>140009</v>
      </c>
      <c r="S201" s="10">
        <v>4</v>
      </c>
      <c r="T201" s="10">
        <v>1363566</v>
      </c>
      <c r="U201" s="21">
        <f t="shared" si="61"/>
        <v>167</v>
      </c>
      <c r="V201" s="22">
        <f t="shared" si="62"/>
        <v>32715898.420000002</v>
      </c>
      <c r="W201" s="19">
        <f>U201-'Single-Family'!U188</f>
        <v>-104</v>
      </c>
      <c r="X201" s="13">
        <f>W201/'Single-Family'!U188</f>
        <v>-0.3837638376383764</v>
      </c>
      <c r="Y201" s="12">
        <f>V201-'Single-Family'!V188</f>
        <v>-22864536.329999998</v>
      </c>
      <c r="Z201" s="13">
        <f>Y201/'Single-Family'!V188</f>
        <v>-0.41137742863733173</v>
      </c>
      <c r="AA201" s="12">
        <f t="shared" si="63"/>
        <v>-35628327.799999997</v>
      </c>
      <c r="AC201" s="134">
        <f>AC200/$AC$137</f>
        <v>31.826495840000003</v>
      </c>
      <c r="AD201" s="134">
        <f t="shared" ref="AD201:AN201" si="64">AD200/$AC$137</f>
        <v>29.44783494</v>
      </c>
      <c r="AE201" s="134">
        <f t="shared" si="64"/>
        <v>32.715898420000002</v>
      </c>
      <c r="AF201" s="134">
        <f t="shared" si="64"/>
        <v>50.464914690000001</v>
      </c>
      <c r="AG201" s="134">
        <f t="shared" si="64"/>
        <v>40.440378159999995</v>
      </c>
      <c r="AH201" s="134">
        <f t="shared" si="64"/>
        <v>46.794304439999998</v>
      </c>
      <c r="AI201" s="134">
        <f t="shared" si="64"/>
        <v>43.836468709999998</v>
      </c>
      <c r="AJ201" s="134">
        <f t="shared" si="64"/>
        <v>48.46151983</v>
      </c>
      <c r="AK201" s="134">
        <f t="shared" si="64"/>
        <v>56.96428504</v>
      </c>
      <c r="AL201" s="134">
        <f t="shared" si="64"/>
        <v>50.066093340000002</v>
      </c>
      <c r="AM201" s="134">
        <f t="shared" si="64"/>
        <v>39.610392559999994</v>
      </c>
      <c r="AN201" s="134">
        <f t="shared" si="64"/>
        <v>39.067949810000002</v>
      </c>
    </row>
    <row r="202" spans="1:40" x14ac:dyDescent="0.2">
      <c r="A202" s="26" t="s">
        <v>20</v>
      </c>
      <c r="B202" s="9">
        <v>2019</v>
      </c>
      <c r="C202" s="45">
        <v>8</v>
      </c>
      <c r="D202" s="43">
        <v>1382428</v>
      </c>
      <c r="E202" s="45">
        <v>3</v>
      </c>
      <c r="F202" s="43">
        <v>499331</v>
      </c>
      <c r="G202" s="45">
        <v>116</v>
      </c>
      <c r="H202" s="43">
        <v>17492073</v>
      </c>
      <c r="I202" s="45">
        <v>89</v>
      </c>
      <c r="J202" s="43">
        <v>24903671.439999998</v>
      </c>
      <c r="K202" s="45">
        <v>4</v>
      </c>
      <c r="L202" s="43">
        <v>1438550</v>
      </c>
      <c r="M202" s="45">
        <v>3</v>
      </c>
      <c r="N202" s="43">
        <v>808234</v>
      </c>
      <c r="O202" s="45">
        <v>2</v>
      </c>
      <c r="P202" s="43">
        <v>535000</v>
      </c>
      <c r="Q202" s="45">
        <v>2</v>
      </c>
      <c r="R202" s="43">
        <v>549993.25</v>
      </c>
      <c r="S202" s="10">
        <v>10</v>
      </c>
      <c r="T202" s="10">
        <v>2855634</v>
      </c>
      <c r="U202" s="21">
        <f t="shared" si="61"/>
        <v>237</v>
      </c>
      <c r="V202" s="22">
        <f t="shared" si="62"/>
        <v>50464914.689999998</v>
      </c>
      <c r="W202" s="19">
        <f>U202-'Single-Family'!U189</f>
        <v>-42</v>
      </c>
      <c r="X202" s="13">
        <f>W202/'Single-Family'!U189</f>
        <v>-0.15053763440860216</v>
      </c>
      <c r="Y202" s="12">
        <f>V202-'Single-Family'!V189</f>
        <v>-7415229.3100000024</v>
      </c>
      <c r="Z202" s="13">
        <f>Y202/'Single-Family'!V189</f>
        <v>-0.12811352559869241</v>
      </c>
      <c r="AA202" s="12">
        <f t="shared" si="63"/>
        <v>-43043557.109999999</v>
      </c>
    </row>
    <row r="203" spans="1:40" x14ac:dyDescent="0.2">
      <c r="A203" s="26" t="s">
        <v>21</v>
      </c>
      <c r="B203" s="9">
        <v>2019</v>
      </c>
      <c r="C203" s="45">
        <v>4</v>
      </c>
      <c r="D203" s="43">
        <v>656895.82999999996</v>
      </c>
      <c r="E203" s="45">
        <v>1</v>
      </c>
      <c r="F203" s="43">
        <v>260000</v>
      </c>
      <c r="G203" s="45">
        <v>126</v>
      </c>
      <c r="H203" s="43">
        <v>17896747</v>
      </c>
      <c r="I203" s="45">
        <v>61</v>
      </c>
      <c r="J203" s="43">
        <v>15944971.33</v>
      </c>
      <c r="K203" s="45">
        <v>1</v>
      </c>
      <c r="L203" s="43">
        <v>400000</v>
      </c>
      <c r="M203" s="45">
        <v>2</v>
      </c>
      <c r="N203" s="43">
        <v>607668</v>
      </c>
      <c r="O203" s="45">
        <v>4</v>
      </c>
      <c r="P203" s="43">
        <v>1147000</v>
      </c>
      <c r="Q203" s="45">
        <v>2</v>
      </c>
      <c r="R203" s="43">
        <v>421405</v>
      </c>
      <c r="S203" s="10">
        <v>10</v>
      </c>
      <c r="T203" s="10">
        <v>3105691</v>
      </c>
      <c r="U203" s="21">
        <f t="shared" si="61"/>
        <v>211</v>
      </c>
      <c r="V203" s="22">
        <f t="shared" si="62"/>
        <v>40440378.159999996</v>
      </c>
      <c r="W203" s="19">
        <f>U203-'Single-Family'!U190</f>
        <v>-64</v>
      </c>
      <c r="X203" s="13">
        <f>W203/'Single-Family'!U190</f>
        <v>-0.23272727272727273</v>
      </c>
      <c r="Y203" s="12">
        <f>V203-'Single-Family'!V190</f>
        <v>-17781896.670000002</v>
      </c>
      <c r="Z203" s="13">
        <f>Y203/'Single-Family'!V190</f>
        <v>-0.3054139798199294</v>
      </c>
      <c r="AA203" s="12">
        <f t="shared" si="63"/>
        <v>-60825453.780000001</v>
      </c>
    </row>
    <row r="204" spans="1:40" x14ac:dyDescent="0.2">
      <c r="A204" s="26" t="s">
        <v>22</v>
      </c>
      <c r="B204" s="9">
        <v>2019</v>
      </c>
      <c r="C204" s="45">
        <v>5</v>
      </c>
      <c r="D204" s="43">
        <v>1272539</v>
      </c>
      <c r="E204" s="45">
        <v>3</v>
      </c>
      <c r="F204" s="43">
        <v>920000</v>
      </c>
      <c r="G204" s="45">
        <v>113</v>
      </c>
      <c r="H204" s="43">
        <v>17453084</v>
      </c>
      <c r="I204" s="45">
        <v>81</v>
      </c>
      <c r="J204" s="43">
        <v>22031028.440000001</v>
      </c>
      <c r="K204" s="45">
        <v>3</v>
      </c>
      <c r="L204" s="43">
        <v>815000</v>
      </c>
      <c r="M204" s="45">
        <v>3</v>
      </c>
      <c r="N204" s="43">
        <v>654875</v>
      </c>
      <c r="O204" s="45">
        <v>3</v>
      </c>
      <c r="P204" s="43">
        <v>1870000</v>
      </c>
      <c r="Q204" s="45">
        <v>4</v>
      </c>
      <c r="R204" s="43">
        <v>831891</v>
      </c>
      <c r="S204" s="10">
        <v>5</v>
      </c>
      <c r="T204" s="10">
        <v>945887</v>
      </c>
      <c r="U204" s="21">
        <f t="shared" si="61"/>
        <v>220</v>
      </c>
      <c r="V204" s="22">
        <f t="shared" si="62"/>
        <v>46794304.439999998</v>
      </c>
      <c r="W204" s="19">
        <f>U204-'Single-Family'!U191</f>
        <v>-45</v>
      </c>
      <c r="X204" s="13">
        <f>W204/'Single-Family'!U191</f>
        <v>-0.16981132075471697</v>
      </c>
      <c r="Y204" s="12">
        <f>V204-'Single-Family'!V191</f>
        <v>-6278024.1099999994</v>
      </c>
      <c r="Z204" s="13">
        <f>Y204/'Single-Family'!V191</f>
        <v>-0.11829185342952132</v>
      </c>
      <c r="AA204" s="12">
        <f t="shared" si="63"/>
        <v>-67103477.890000001</v>
      </c>
    </row>
    <row r="205" spans="1:40" x14ac:dyDescent="0.2">
      <c r="A205" s="26" t="s">
        <v>23</v>
      </c>
      <c r="B205" s="9">
        <v>2019</v>
      </c>
      <c r="C205" s="45">
        <v>12</v>
      </c>
      <c r="D205" s="43">
        <v>1938470.03</v>
      </c>
      <c r="E205" s="45">
        <v>4</v>
      </c>
      <c r="F205" s="43">
        <v>860000</v>
      </c>
      <c r="G205" s="45">
        <v>118</v>
      </c>
      <c r="H205" s="43">
        <v>16593503</v>
      </c>
      <c r="I205" s="45">
        <v>67</v>
      </c>
      <c r="J205" s="43">
        <v>17453339.68</v>
      </c>
      <c r="K205" s="45">
        <v>3</v>
      </c>
      <c r="L205" s="43">
        <v>1180000</v>
      </c>
      <c r="M205" s="45">
        <v>6</v>
      </c>
      <c r="N205" s="43">
        <v>1611176</v>
      </c>
      <c r="O205" s="45">
        <v>2</v>
      </c>
      <c r="P205" s="43">
        <v>800000</v>
      </c>
      <c r="Q205" s="45">
        <v>3</v>
      </c>
      <c r="R205" s="43">
        <v>741436</v>
      </c>
      <c r="S205" s="10">
        <v>13</v>
      </c>
      <c r="T205" s="10">
        <v>2658544</v>
      </c>
      <c r="U205" s="21">
        <f t="shared" si="61"/>
        <v>228</v>
      </c>
      <c r="V205" s="22">
        <f t="shared" si="62"/>
        <v>43836468.710000001</v>
      </c>
      <c r="W205" s="19">
        <f>U205-'Single-Family'!U192</f>
        <v>-20</v>
      </c>
      <c r="X205" s="13">
        <f>W205/'Single-Family'!U192</f>
        <v>-8.0645161290322578E-2</v>
      </c>
      <c r="Y205" s="12">
        <f>V205-'Single-Family'!V192</f>
        <v>-5997531.6299999952</v>
      </c>
      <c r="Z205" s="13">
        <f>Y205/'Single-Family'!V192</f>
        <v>-0.12035019442711661</v>
      </c>
      <c r="AA205" s="12">
        <f t="shared" si="63"/>
        <v>-73101009.519999996</v>
      </c>
    </row>
    <row r="206" spans="1:40" x14ac:dyDescent="0.2">
      <c r="A206" s="26" t="s">
        <v>24</v>
      </c>
      <c r="B206" s="9">
        <v>2019</v>
      </c>
      <c r="C206" s="45">
        <v>11</v>
      </c>
      <c r="D206" s="43">
        <v>2490256</v>
      </c>
      <c r="E206" s="45">
        <v>7</v>
      </c>
      <c r="F206" s="43">
        <v>885000</v>
      </c>
      <c r="G206" s="45">
        <v>90</v>
      </c>
      <c r="H206" s="43">
        <v>14171936</v>
      </c>
      <c r="I206" s="45">
        <v>90</v>
      </c>
      <c r="J206" s="43">
        <v>23571168.580000002</v>
      </c>
      <c r="K206" s="45">
        <v>1</v>
      </c>
      <c r="L206" s="43">
        <v>250000</v>
      </c>
      <c r="M206" s="45">
        <v>6</v>
      </c>
      <c r="N206" s="43">
        <v>1796458</v>
      </c>
      <c r="O206" s="45">
        <v>3</v>
      </c>
      <c r="P206" s="43">
        <v>945000</v>
      </c>
      <c r="Q206" s="45">
        <v>2</v>
      </c>
      <c r="R206" s="43">
        <v>327090.25</v>
      </c>
      <c r="S206" s="10">
        <v>20</v>
      </c>
      <c r="T206" s="10">
        <v>4024611</v>
      </c>
      <c r="U206" s="21">
        <f t="shared" si="61"/>
        <v>230</v>
      </c>
      <c r="V206" s="22">
        <f t="shared" si="62"/>
        <v>48461519.829999998</v>
      </c>
      <c r="W206" s="19">
        <f>U206-'Single-Family'!U193</f>
        <v>1</v>
      </c>
      <c r="X206" s="13">
        <f>W206/'Single-Family'!U193</f>
        <v>4.3668122270742356E-3</v>
      </c>
      <c r="Y206" s="12">
        <f>V206-'Single-Family'!V193</f>
        <v>6599894.9499999955</v>
      </c>
      <c r="Z206" s="13">
        <f>Y206/'Single-Family'!V193</f>
        <v>0.15765978910085718</v>
      </c>
      <c r="AA206" s="12">
        <f t="shared" si="63"/>
        <v>-66501114.57</v>
      </c>
    </row>
    <row r="207" spans="1:40" x14ac:dyDescent="0.2">
      <c r="A207" s="26" t="s">
        <v>25</v>
      </c>
      <c r="B207" s="9">
        <v>2019</v>
      </c>
      <c r="C207" s="45">
        <v>8</v>
      </c>
      <c r="D207" s="43">
        <v>1293776.33</v>
      </c>
      <c r="E207" s="45">
        <v>14</v>
      </c>
      <c r="F207" s="43">
        <v>3043814</v>
      </c>
      <c r="G207" s="45">
        <v>109</v>
      </c>
      <c r="H207" s="43">
        <v>15679144</v>
      </c>
      <c r="I207" s="45">
        <v>112</v>
      </c>
      <c r="J207" s="43">
        <v>29908746.460000001</v>
      </c>
      <c r="K207" s="45">
        <v>3</v>
      </c>
      <c r="L207" s="43">
        <v>434300</v>
      </c>
      <c r="M207" s="45">
        <v>6</v>
      </c>
      <c r="N207" s="43">
        <v>1756443</v>
      </c>
      <c r="O207" s="45">
        <v>1</v>
      </c>
      <c r="P207" s="43">
        <v>200000</v>
      </c>
      <c r="Q207" s="45">
        <v>2</v>
      </c>
      <c r="R207" s="43">
        <v>568789.25</v>
      </c>
      <c r="S207" s="10">
        <v>15</v>
      </c>
      <c r="T207" s="10">
        <v>4079272</v>
      </c>
      <c r="U207" s="21">
        <f t="shared" si="61"/>
        <v>270</v>
      </c>
      <c r="V207" s="22">
        <f t="shared" si="62"/>
        <v>56964285.039999999</v>
      </c>
      <c r="W207" s="19">
        <f>U207-'Single-Family'!U194</f>
        <v>69</v>
      </c>
      <c r="X207" s="13">
        <f>W207/'Single-Family'!U194</f>
        <v>0.34328358208955223</v>
      </c>
      <c r="Y207" s="12">
        <f>V207-'Single-Family'!V194</f>
        <v>13926555.629999995</v>
      </c>
      <c r="Z207" s="13">
        <f>Y207/'Single-Family'!V194</f>
        <v>0.32358946024610907</v>
      </c>
      <c r="AA207" s="12">
        <f t="shared" si="63"/>
        <v>-52574558.940000005</v>
      </c>
    </row>
    <row r="208" spans="1:40" x14ac:dyDescent="0.2">
      <c r="A208" s="26" t="s">
        <v>26</v>
      </c>
      <c r="B208" s="9">
        <v>2019</v>
      </c>
      <c r="C208" s="45">
        <v>14</v>
      </c>
      <c r="D208" s="43">
        <v>2500131.9500000002</v>
      </c>
      <c r="E208" s="45">
        <v>10</v>
      </c>
      <c r="F208" s="43">
        <v>1469314</v>
      </c>
      <c r="G208" s="45">
        <v>113</v>
      </c>
      <c r="H208" s="43">
        <v>16947856</v>
      </c>
      <c r="I208" s="45">
        <v>92</v>
      </c>
      <c r="J208" s="43">
        <v>25922012.640000001</v>
      </c>
      <c r="K208" s="45">
        <v>1</v>
      </c>
      <c r="L208" s="43">
        <v>415000</v>
      </c>
      <c r="M208" s="45">
        <v>5</v>
      </c>
      <c r="N208" s="43">
        <v>1489761</v>
      </c>
      <c r="O208" s="45">
        <v>1</v>
      </c>
      <c r="P208" s="43">
        <v>300000</v>
      </c>
      <c r="Q208" s="45">
        <v>1</v>
      </c>
      <c r="R208" s="43">
        <v>159473.75</v>
      </c>
      <c r="S208" s="10">
        <v>4</v>
      </c>
      <c r="T208" s="10">
        <v>862544</v>
      </c>
      <c r="U208" s="21">
        <f t="shared" si="61"/>
        <v>241</v>
      </c>
      <c r="V208" s="22">
        <f t="shared" si="62"/>
        <v>50066093.340000004</v>
      </c>
      <c r="W208" s="19">
        <f>U208-'Single-Family'!U195</f>
        <v>22</v>
      </c>
      <c r="X208" s="13">
        <f>W208/'Single-Family'!U195</f>
        <v>0.1004566210045662</v>
      </c>
      <c r="Y208" s="12">
        <f>V208-'Single-Family'!V195</f>
        <v>3606767.2600000054</v>
      </c>
      <c r="Z208" s="13">
        <f>Y208/'Single-Family'!V195</f>
        <v>7.7632793333880526E-2</v>
      </c>
      <c r="AA208" s="12">
        <f t="shared" si="63"/>
        <v>-48967791.68</v>
      </c>
    </row>
    <row r="209" spans="1:40" x14ac:dyDescent="0.2">
      <c r="A209" s="26" t="s">
        <v>27</v>
      </c>
      <c r="B209" s="9">
        <v>2019</v>
      </c>
      <c r="C209" s="45">
        <v>6</v>
      </c>
      <c r="D209" s="43">
        <v>1409192.51</v>
      </c>
      <c r="E209" s="45">
        <v>7</v>
      </c>
      <c r="F209" s="43">
        <v>1415831</v>
      </c>
      <c r="G209" s="45">
        <v>82</v>
      </c>
      <c r="H209" s="43">
        <v>12997623</v>
      </c>
      <c r="I209" s="45">
        <v>68</v>
      </c>
      <c r="J209" s="43">
        <v>19762132.799999997</v>
      </c>
      <c r="K209" s="45">
        <v>1</v>
      </c>
      <c r="L209" s="43">
        <v>406000</v>
      </c>
      <c r="M209" s="45">
        <v>4</v>
      </c>
      <c r="N209" s="43">
        <v>933942</v>
      </c>
      <c r="O209" s="45">
        <v>1</v>
      </c>
      <c r="P209" s="43">
        <v>350000</v>
      </c>
      <c r="Q209" s="45">
        <v>1</v>
      </c>
      <c r="R209" s="43">
        <v>207154.25</v>
      </c>
      <c r="S209" s="10">
        <v>6</v>
      </c>
      <c r="T209" s="10">
        <v>2128517</v>
      </c>
      <c r="U209" s="21">
        <f t="shared" si="61"/>
        <v>176</v>
      </c>
      <c r="V209" s="22">
        <f t="shared" si="62"/>
        <v>39610392.559999995</v>
      </c>
      <c r="W209" s="19">
        <f>U209-'Single-Family'!U196</f>
        <v>3</v>
      </c>
      <c r="X209" s="13">
        <f>W209/'Single-Family'!U196</f>
        <v>1.7341040462427744E-2</v>
      </c>
      <c r="Y209" s="12">
        <f>V209-'Single-Family'!V196</f>
        <v>9470923.6699999943</v>
      </c>
      <c r="Z209" s="13">
        <f>Y209/'Single-Family'!V196</f>
        <v>0.31423658142636879</v>
      </c>
      <c r="AA209" s="12">
        <f t="shared" si="63"/>
        <v>-39496868.010000005</v>
      </c>
    </row>
    <row r="210" spans="1:40" x14ac:dyDescent="0.2">
      <c r="A210" s="26" t="s">
        <v>28</v>
      </c>
      <c r="B210" s="9">
        <v>2019</v>
      </c>
      <c r="C210" s="45">
        <v>4</v>
      </c>
      <c r="D210" s="43">
        <v>534079</v>
      </c>
      <c r="E210" s="45">
        <v>2</v>
      </c>
      <c r="F210" s="43">
        <v>500000</v>
      </c>
      <c r="G210" s="45">
        <v>90</v>
      </c>
      <c r="H210" s="43">
        <v>12950940</v>
      </c>
      <c r="I210" s="45">
        <v>68</v>
      </c>
      <c r="J210" s="43">
        <v>18880563.559999999</v>
      </c>
      <c r="K210" s="45">
        <v>2</v>
      </c>
      <c r="L210" s="43">
        <v>455000</v>
      </c>
      <c r="M210" s="45">
        <v>9</v>
      </c>
      <c r="N210" s="43">
        <v>2997100</v>
      </c>
      <c r="O210" s="45">
        <v>5</v>
      </c>
      <c r="P210" s="43">
        <v>1905000</v>
      </c>
      <c r="Q210" s="45">
        <v>2</v>
      </c>
      <c r="R210" s="43">
        <v>444958.25</v>
      </c>
      <c r="S210" s="10">
        <v>2</v>
      </c>
      <c r="T210" s="10">
        <v>400309</v>
      </c>
      <c r="U210" s="21">
        <f t="shared" si="61"/>
        <v>184</v>
      </c>
      <c r="V210" s="22">
        <f t="shared" si="62"/>
        <v>39067949.810000002</v>
      </c>
      <c r="W210" s="19">
        <f>U210-'Single-Family'!U197</f>
        <v>92</v>
      </c>
      <c r="X210" s="13">
        <f>W210/'Single-Family'!U197</f>
        <v>1</v>
      </c>
      <c r="Y210" s="12">
        <f>V210-'Single-Family'!V197</f>
        <v>17702225.57</v>
      </c>
      <c r="Z210" s="13">
        <f>Y210/'Single-Family'!V197</f>
        <v>0.82853384098530325</v>
      </c>
      <c r="AA210" s="12">
        <f>AA209+Y210</f>
        <v>-21794642.440000005</v>
      </c>
    </row>
    <row r="211" spans="1:40" ht="13.5" thickBot="1" x14ac:dyDescent="0.25">
      <c r="A211" s="27" t="s">
        <v>29</v>
      </c>
      <c r="B211" s="15">
        <v>2019</v>
      </c>
      <c r="C211" s="46">
        <f>SUM(C199:C210)</f>
        <v>85</v>
      </c>
      <c r="D211" s="44">
        <f t="shared" ref="D211:T211" si="65">SUM(D199:D210)</f>
        <v>16072668.790000001</v>
      </c>
      <c r="E211" s="46">
        <f t="shared" si="65"/>
        <v>51</v>
      </c>
      <c r="F211" s="44">
        <f t="shared" si="65"/>
        <v>9853290</v>
      </c>
      <c r="G211" s="46">
        <f t="shared" si="65"/>
        <v>1201</v>
      </c>
      <c r="H211" s="44">
        <f t="shared" si="65"/>
        <v>177542956</v>
      </c>
      <c r="I211" s="46">
        <f t="shared" si="65"/>
        <v>903</v>
      </c>
      <c r="J211" s="44">
        <f t="shared" si="65"/>
        <v>247094378.99000001</v>
      </c>
      <c r="K211" s="46">
        <f t="shared" si="65"/>
        <v>21</v>
      </c>
      <c r="L211" s="44">
        <f t="shared" si="65"/>
        <v>6466850</v>
      </c>
      <c r="M211" s="46">
        <f t="shared" si="65"/>
        <v>53</v>
      </c>
      <c r="N211" s="44">
        <f t="shared" si="65"/>
        <v>15256364</v>
      </c>
      <c r="O211" s="46">
        <f t="shared" si="65"/>
        <v>22</v>
      </c>
      <c r="P211" s="44">
        <f t="shared" si="65"/>
        <v>8052000</v>
      </c>
      <c r="Q211" s="46">
        <f t="shared" si="65"/>
        <v>20</v>
      </c>
      <c r="R211" s="44">
        <f t="shared" si="65"/>
        <v>4392200</v>
      </c>
      <c r="S211" s="16">
        <f t="shared" si="65"/>
        <v>97</v>
      </c>
      <c r="T211" s="16">
        <f t="shared" si="65"/>
        <v>24965828</v>
      </c>
      <c r="U211" s="23">
        <f>SUM(U199:U210)</f>
        <v>2453</v>
      </c>
      <c r="V211" s="24">
        <f t="shared" ref="V211" si="66">SUM(V199:V210)</f>
        <v>509696535.77999997</v>
      </c>
      <c r="W211" s="20">
        <f>U211-'Single-Family'!U198</f>
        <v>-161</v>
      </c>
      <c r="X211" s="18">
        <f>W211/'Single-Family'!U198</f>
        <v>-6.1591430757459834E-2</v>
      </c>
      <c r="Y211" s="17">
        <f>V211-'Single-Family'!V198</f>
        <v>-21794642.439999998</v>
      </c>
      <c r="Z211" s="18">
        <f>Y211/'Single-Family'!V198</f>
        <v>-4.1006593021904396E-2</v>
      </c>
      <c r="AA211" s="17">
        <f>Y211</f>
        <v>-21794642.439999998</v>
      </c>
    </row>
    <row r="212" spans="1:40" ht="12.75" customHeight="1" x14ac:dyDescent="0.2">
      <c r="A212" s="26" t="s">
        <v>17</v>
      </c>
      <c r="B212" s="9">
        <v>2020</v>
      </c>
      <c r="C212" s="45">
        <v>4</v>
      </c>
      <c r="D212" s="45">
        <v>1263151</v>
      </c>
      <c r="E212" s="45">
        <v>0</v>
      </c>
      <c r="F212" s="45">
        <v>0</v>
      </c>
      <c r="G212" s="45">
        <v>97</v>
      </c>
      <c r="H212" s="45">
        <v>14730908</v>
      </c>
      <c r="I212" s="45">
        <v>55</v>
      </c>
      <c r="J212" s="45">
        <v>15674081.25</v>
      </c>
      <c r="K212" s="45">
        <v>2</v>
      </c>
      <c r="L212" s="45">
        <v>554000</v>
      </c>
      <c r="M212" s="45">
        <v>3</v>
      </c>
      <c r="N212" s="45">
        <v>1020580</v>
      </c>
      <c r="O212" s="45">
        <v>0</v>
      </c>
      <c r="P212" s="45">
        <v>0</v>
      </c>
      <c r="Q212" s="45">
        <v>0</v>
      </c>
      <c r="R212" s="45">
        <v>0</v>
      </c>
      <c r="S212" s="45">
        <v>4</v>
      </c>
      <c r="T212" s="45">
        <v>1076891</v>
      </c>
      <c r="U212" s="21">
        <f t="shared" ref="U212:U223" si="67">SUM(C212+G212+I212+K212+M212+O212+Q212+S212+E212)</f>
        <v>165</v>
      </c>
      <c r="V212" s="22">
        <f t="shared" ref="V212:V223" si="68">SUM(D212+H212+J212+L212+N212+P212+R212+T212+F212)</f>
        <v>34319611.25</v>
      </c>
      <c r="W212" s="19">
        <f>U212-'Single-Family'!U199</f>
        <v>11</v>
      </c>
      <c r="X212" s="13">
        <f>W212/'Single-Family'!U199</f>
        <v>7.1428571428571425E-2</v>
      </c>
      <c r="Y212" s="12">
        <f>V212-'Single-Family'!V199</f>
        <v>2493115.4099999964</v>
      </c>
      <c r="Z212" s="13">
        <f>Y212/'Single-Family'!V199</f>
        <v>7.8334587085349586E-2</v>
      </c>
      <c r="AA212" s="12">
        <f>Y212</f>
        <v>2493115.4099999964</v>
      </c>
      <c r="AC212" s="26">
        <f t="array" ref="AC212:AN213">TRANSPOSE(U212:V223)</f>
        <v>165</v>
      </c>
      <c r="AD212" s="26">
        <v>203</v>
      </c>
      <c r="AE212" s="26">
        <v>297</v>
      </c>
      <c r="AF212" s="26">
        <v>185</v>
      </c>
      <c r="AG212" s="26">
        <v>245</v>
      </c>
      <c r="AH212" s="26">
        <v>308</v>
      </c>
      <c r="AI212" s="26">
        <v>316</v>
      </c>
      <c r="AJ212" s="26">
        <v>344</v>
      </c>
      <c r="AK212" s="26">
        <v>270</v>
      </c>
      <c r="AL212" s="26">
        <v>305</v>
      </c>
      <c r="AM212" s="26">
        <v>271</v>
      </c>
      <c r="AN212" s="26">
        <v>265</v>
      </c>
    </row>
    <row r="213" spans="1:40" x14ac:dyDescent="0.2">
      <c r="A213" s="26" t="s">
        <v>18</v>
      </c>
      <c r="B213" s="9">
        <v>2020</v>
      </c>
      <c r="C213" s="45">
        <v>7</v>
      </c>
      <c r="D213" s="45">
        <v>1051307.1499999999</v>
      </c>
      <c r="E213" s="45">
        <v>5</v>
      </c>
      <c r="F213" s="45">
        <v>832500</v>
      </c>
      <c r="G213" s="45">
        <v>112</v>
      </c>
      <c r="H213" s="45">
        <v>15214309</v>
      </c>
      <c r="I213" s="45">
        <v>70</v>
      </c>
      <c r="J213" s="45">
        <v>19929439.350000001</v>
      </c>
      <c r="K213" s="45">
        <v>0</v>
      </c>
      <c r="L213" s="45">
        <v>0</v>
      </c>
      <c r="M213" s="45">
        <v>4</v>
      </c>
      <c r="N213" s="45">
        <v>959101</v>
      </c>
      <c r="O213" s="45">
        <v>1</v>
      </c>
      <c r="P213" s="45">
        <v>300000</v>
      </c>
      <c r="Q213" s="45">
        <v>0</v>
      </c>
      <c r="R213" s="45">
        <v>0</v>
      </c>
      <c r="S213" s="45">
        <v>4</v>
      </c>
      <c r="T213" s="45">
        <v>1002452</v>
      </c>
      <c r="U213" s="21">
        <f t="shared" si="67"/>
        <v>203</v>
      </c>
      <c r="V213" s="22">
        <f t="shared" si="68"/>
        <v>39289108.5</v>
      </c>
      <c r="W213" s="19">
        <f>U213-'Single-Family'!U200</f>
        <v>68</v>
      </c>
      <c r="X213" s="13">
        <f>W213/'Single-Family'!U200</f>
        <v>0.50370370370370365</v>
      </c>
      <c r="Y213" s="12">
        <f>V213-'Single-Family'!V200</f>
        <v>9841273.5599999987</v>
      </c>
      <c r="Z213" s="13">
        <f>Y213/'Single-Family'!V200</f>
        <v>0.33419345021634378</v>
      </c>
      <c r="AA213" s="12">
        <f t="shared" ref="AA213:AA222" si="69">AA212+Y213</f>
        <v>12334388.969999995</v>
      </c>
      <c r="AC213" s="26">
        <v>34319611.25</v>
      </c>
      <c r="AD213" s="26">
        <v>39289108.5</v>
      </c>
      <c r="AE213" s="26">
        <v>60628858.909999996</v>
      </c>
      <c r="AF213" s="26">
        <v>40842337.030000001</v>
      </c>
      <c r="AG213" s="26">
        <v>47639178.280000001</v>
      </c>
      <c r="AH213" s="26">
        <v>60561341.050000004</v>
      </c>
      <c r="AI213" s="26">
        <v>63395925.969999999</v>
      </c>
      <c r="AJ213" s="26">
        <v>67562702.159999996</v>
      </c>
      <c r="AK213" s="26">
        <v>53555510.329999998</v>
      </c>
      <c r="AL213" s="26">
        <v>64348384.629999995</v>
      </c>
      <c r="AM213" s="26">
        <v>48183722.920000002</v>
      </c>
      <c r="AN213" s="26">
        <v>55439775.75</v>
      </c>
    </row>
    <row r="214" spans="1:40" x14ac:dyDescent="0.2">
      <c r="A214" s="26" t="s">
        <v>19</v>
      </c>
      <c r="B214" s="9">
        <v>2020</v>
      </c>
      <c r="C214" s="45">
        <v>10</v>
      </c>
      <c r="D214" s="45">
        <v>2030356.24</v>
      </c>
      <c r="E214" s="45">
        <v>5</v>
      </c>
      <c r="F214" s="45">
        <v>1170334</v>
      </c>
      <c r="G214" s="45">
        <v>147</v>
      </c>
      <c r="H214" s="45">
        <v>21980157</v>
      </c>
      <c r="I214" s="45">
        <v>107</v>
      </c>
      <c r="J214" s="45">
        <v>29319976.379999999</v>
      </c>
      <c r="K214" s="45">
        <v>11</v>
      </c>
      <c r="L214" s="45">
        <v>2537910</v>
      </c>
      <c r="M214" s="45">
        <v>10</v>
      </c>
      <c r="N214" s="45">
        <v>2142320</v>
      </c>
      <c r="O214" s="45">
        <v>2</v>
      </c>
      <c r="P214" s="45">
        <v>535000</v>
      </c>
      <c r="Q214" s="45">
        <v>2</v>
      </c>
      <c r="R214" s="45">
        <v>371276.29</v>
      </c>
      <c r="S214" s="45">
        <v>3</v>
      </c>
      <c r="T214" s="45">
        <v>541529</v>
      </c>
      <c r="U214" s="21">
        <f t="shared" si="67"/>
        <v>297</v>
      </c>
      <c r="V214" s="22">
        <f t="shared" si="68"/>
        <v>60628858.909999996</v>
      </c>
      <c r="W214" s="19">
        <f>U214-'Single-Family'!U201</f>
        <v>130</v>
      </c>
      <c r="X214" s="13">
        <f>W214/'Single-Family'!U201</f>
        <v>0.77844311377245512</v>
      </c>
      <c r="Y214" s="12">
        <f>V214-'Single-Family'!V201</f>
        <v>27912960.489999995</v>
      </c>
      <c r="Z214" s="13">
        <f>Y214/'Single-Family'!V201</f>
        <v>0.85319254057031002</v>
      </c>
      <c r="AA214" s="12">
        <f t="shared" si="69"/>
        <v>40247349.459999993</v>
      </c>
      <c r="AC214" s="148">
        <f>AC213/$AC$137</f>
        <v>34.319611250000001</v>
      </c>
      <c r="AD214" s="148">
        <f t="shared" ref="AD214:AN214" si="70">AD213/$AC$137</f>
        <v>39.289108499999998</v>
      </c>
      <c r="AE214" s="148">
        <f t="shared" si="70"/>
        <v>60.628858909999998</v>
      </c>
      <c r="AF214" s="148">
        <f t="shared" si="70"/>
        <v>40.842337030000003</v>
      </c>
      <c r="AG214" s="148">
        <f t="shared" si="70"/>
        <v>47.639178280000003</v>
      </c>
      <c r="AH214" s="148">
        <f t="shared" si="70"/>
        <v>60.561341050000003</v>
      </c>
      <c r="AI214" s="148">
        <f t="shared" si="70"/>
        <v>63.39592597</v>
      </c>
      <c r="AJ214" s="148">
        <f t="shared" si="70"/>
        <v>67.562702160000001</v>
      </c>
      <c r="AK214" s="148">
        <f t="shared" si="70"/>
        <v>53.555510329999997</v>
      </c>
      <c r="AL214" s="148">
        <f t="shared" si="70"/>
        <v>64.348384629999998</v>
      </c>
      <c r="AM214" s="148">
        <f t="shared" si="70"/>
        <v>48.183722920000001</v>
      </c>
      <c r="AN214" s="148">
        <f t="shared" si="70"/>
        <v>55.439775750000003</v>
      </c>
    </row>
    <row r="215" spans="1:40" x14ac:dyDescent="0.2">
      <c r="A215" s="26" t="s">
        <v>20</v>
      </c>
      <c r="B215" s="9">
        <v>2020</v>
      </c>
      <c r="C215" s="45">
        <v>6</v>
      </c>
      <c r="D215" s="45">
        <v>794005.38</v>
      </c>
      <c r="E215" s="45">
        <v>6</v>
      </c>
      <c r="F215" s="45">
        <v>1170000</v>
      </c>
      <c r="G215" s="45">
        <v>91</v>
      </c>
      <c r="H215" s="45">
        <v>14986153</v>
      </c>
      <c r="I215" s="45">
        <v>64</v>
      </c>
      <c r="J215" s="45">
        <v>19859169.900000002</v>
      </c>
      <c r="K215" s="45">
        <v>2</v>
      </c>
      <c r="L215" s="45">
        <v>505000</v>
      </c>
      <c r="M215" s="45">
        <v>4</v>
      </c>
      <c r="N215" s="45">
        <v>1046612</v>
      </c>
      <c r="O215" s="45">
        <v>1</v>
      </c>
      <c r="P215" s="45">
        <v>153000</v>
      </c>
      <c r="Q215" s="45">
        <v>1</v>
      </c>
      <c r="R215" s="45">
        <v>237537.75</v>
      </c>
      <c r="S215" s="45">
        <v>10</v>
      </c>
      <c r="T215" s="45">
        <v>2090859</v>
      </c>
      <c r="U215" s="21">
        <f t="shared" si="67"/>
        <v>185</v>
      </c>
      <c r="V215" s="22">
        <f t="shared" si="68"/>
        <v>40842337.030000001</v>
      </c>
      <c r="W215" s="19">
        <f>U215-'Single-Family'!U202</f>
        <v>-52</v>
      </c>
      <c r="X215" s="13">
        <f>W215/'Single-Family'!U202</f>
        <v>-0.21940928270042195</v>
      </c>
      <c r="Y215" s="12">
        <f>V215-'Single-Family'!V202</f>
        <v>-9622577.6599999964</v>
      </c>
      <c r="Z215" s="13">
        <f>Y215/'Single-Family'!V202</f>
        <v>-0.19067856785472348</v>
      </c>
      <c r="AA215" s="12">
        <f t="shared" si="69"/>
        <v>30624771.799999997</v>
      </c>
    </row>
    <row r="216" spans="1:40" x14ac:dyDescent="0.2">
      <c r="A216" s="26" t="s">
        <v>21</v>
      </c>
      <c r="B216" s="9">
        <v>2020</v>
      </c>
      <c r="C216" s="45">
        <v>12</v>
      </c>
      <c r="D216" s="45">
        <v>3036503.27</v>
      </c>
      <c r="E216" s="45">
        <v>1</v>
      </c>
      <c r="F216" s="45">
        <v>185000</v>
      </c>
      <c r="G216" s="45">
        <v>152</v>
      </c>
      <c r="H216" s="45">
        <v>20702943</v>
      </c>
      <c r="I216" s="45">
        <v>64</v>
      </c>
      <c r="J216" s="45">
        <v>18396964.009999998</v>
      </c>
      <c r="K216" s="45">
        <v>1</v>
      </c>
      <c r="L216" s="45">
        <v>360000</v>
      </c>
      <c r="M216" s="45">
        <v>5</v>
      </c>
      <c r="N216" s="45">
        <v>1754831</v>
      </c>
      <c r="O216" s="45">
        <v>1</v>
      </c>
      <c r="P216" s="45">
        <v>371000</v>
      </c>
      <c r="Q216" s="45">
        <v>3</v>
      </c>
      <c r="R216" s="45">
        <v>689758</v>
      </c>
      <c r="S216" s="45">
        <v>6</v>
      </c>
      <c r="T216" s="45">
        <v>2142179</v>
      </c>
      <c r="U216" s="21">
        <f t="shared" si="67"/>
        <v>245</v>
      </c>
      <c r="V216" s="22">
        <f t="shared" si="68"/>
        <v>47639178.280000001</v>
      </c>
      <c r="W216" s="19">
        <f>U216-'Single-Family'!U203</f>
        <v>34</v>
      </c>
      <c r="X216" s="13">
        <f>W216/'Single-Family'!U203</f>
        <v>0.16113744075829384</v>
      </c>
      <c r="Y216" s="12">
        <f>V216-'Single-Family'!V203</f>
        <v>7198800.1200000048</v>
      </c>
      <c r="Z216" s="13">
        <f>Y216/'Single-Family'!V203</f>
        <v>0.17801020780563356</v>
      </c>
      <c r="AA216" s="12">
        <f t="shared" si="69"/>
        <v>37823571.920000002</v>
      </c>
    </row>
    <row r="217" spans="1:40" x14ac:dyDescent="0.2">
      <c r="A217" s="26" t="s">
        <v>22</v>
      </c>
      <c r="B217" s="9">
        <v>2020</v>
      </c>
      <c r="C217" s="45">
        <v>16</v>
      </c>
      <c r="D217" s="45">
        <v>3032473</v>
      </c>
      <c r="E217" s="45">
        <v>3</v>
      </c>
      <c r="F217" s="45">
        <v>285000</v>
      </c>
      <c r="G217" s="45">
        <v>166</v>
      </c>
      <c r="H217" s="45">
        <v>23526499</v>
      </c>
      <c r="I217" s="45">
        <v>94</v>
      </c>
      <c r="J217" s="45">
        <v>25966823.800000004</v>
      </c>
      <c r="K217" s="45">
        <v>2</v>
      </c>
      <c r="L217" s="45">
        <v>617000</v>
      </c>
      <c r="M217" s="45">
        <v>10</v>
      </c>
      <c r="N217" s="45">
        <v>2943320</v>
      </c>
      <c r="O217" s="45">
        <v>4</v>
      </c>
      <c r="P217" s="45">
        <v>878000</v>
      </c>
      <c r="Q217" s="45">
        <v>5</v>
      </c>
      <c r="R217" s="45">
        <v>885640.25</v>
      </c>
      <c r="S217" s="45">
        <v>8</v>
      </c>
      <c r="T217" s="45">
        <v>2426585</v>
      </c>
      <c r="U217" s="21">
        <f t="shared" si="67"/>
        <v>308</v>
      </c>
      <c r="V217" s="22">
        <f t="shared" si="68"/>
        <v>60561341.050000004</v>
      </c>
      <c r="W217" s="19">
        <f>U217-'Single-Family'!U204</f>
        <v>88</v>
      </c>
      <c r="X217" s="13">
        <f>W217/'Single-Family'!U204</f>
        <v>0.4</v>
      </c>
      <c r="Y217" s="12">
        <f>V217-'Single-Family'!V204</f>
        <v>13767036.610000007</v>
      </c>
      <c r="Z217" s="13">
        <f>Y217/'Single-Family'!V204</f>
        <v>0.29420325346757109</v>
      </c>
      <c r="AA217" s="12">
        <f t="shared" si="69"/>
        <v>51590608.530000009</v>
      </c>
    </row>
    <row r="218" spans="1:40" x14ac:dyDescent="0.2">
      <c r="A218" s="26" t="s">
        <v>23</v>
      </c>
      <c r="B218" s="9">
        <v>2020</v>
      </c>
      <c r="C218" s="45">
        <v>15</v>
      </c>
      <c r="D218" s="45">
        <v>3291203</v>
      </c>
      <c r="E218" s="45">
        <v>0</v>
      </c>
      <c r="F218" s="45">
        <v>0</v>
      </c>
      <c r="G218" s="45">
        <v>178</v>
      </c>
      <c r="H218" s="45">
        <v>25988585</v>
      </c>
      <c r="I218" s="45">
        <v>103</v>
      </c>
      <c r="J218" s="45">
        <v>28578458.219999999</v>
      </c>
      <c r="K218" s="45">
        <v>3</v>
      </c>
      <c r="L218" s="45">
        <v>1045800</v>
      </c>
      <c r="M218" s="45">
        <v>5</v>
      </c>
      <c r="N218" s="45">
        <v>2050834</v>
      </c>
      <c r="O218" s="45">
        <v>1</v>
      </c>
      <c r="P218" s="45">
        <v>350000</v>
      </c>
      <c r="Q218" s="45">
        <v>5</v>
      </c>
      <c r="R218" s="45">
        <v>1024173.75</v>
      </c>
      <c r="S218" s="45">
        <v>6</v>
      </c>
      <c r="T218" s="45">
        <v>1066872</v>
      </c>
      <c r="U218" s="21">
        <f t="shared" si="67"/>
        <v>316</v>
      </c>
      <c r="V218" s="22">
        <f t="shared" si="68"/>
        <v>63395925.969999999</v>
      </c>
      <c r="W218" s="19">
        <f>U218-'Single-Family'!U205</f>
        <v>88</v>
      </c>
      <c r="X218" s="13">
        <f>W218/'Single-Family'!U205</f>
        <v>0.38596491228070173</v>
      </c>
      <c r="Y218" s="12">
        <f>V218-'Single-Family'!V205</f>
        <v>19559457.259999998</v>
      </c>
      <c r="Z218" s="13">
        <f>Y218/'Single-Family'!V205</f>
        <v>0.44619144369030994</v>
      </c>
      <c r="AA218" s="12">
        <f t="shared" si="69"/>
        <v>71150065.790000007</v>
      </c>
    </row>
    <row r="219" spans="1:40" x14ac:dyDescent="0.2">
      <c r="A219" s="26" t="s">
        <v>24</v>
      </c>
      <c r="B219" s="9">
        <v>2020</v>
      </c>
      <c r="C219" s="45">
        <v>12</v>
      </c>
      <c r="D219" s="45">
        <v>2178123.67</v>
      </c>
      <c r="E219" s="45">
        <v>1</v>
      </c>
      <c r="F219" s="45">
        <v>350000</v>
      </c>
      <c r="G219" s="45">
        <v>194</v>
      </c>
      <c r="H219" s="45">
        <v>28117128</v>
      </c>
      <c r="I219" s="45">
        <v>122</v>
      </c>
      <c r="J219" s="45">
        <v>33432102.740000002</v>
      </c>
      <c r="K219" s="45">
        <v>0</v>
      </c>
      <c r="L219" s="45">
        <v>0</v>
      </c>
      <c r="M219" s="45">
        <v>0</v>
      </c>
      <c r="N219" s="45">
        <v>0</v>
      </c>
      <c r="O219" s="45">
        <v>4</v>
      </c>
      <c r="P219" s="45">
        <v>747000</v>
      </c>
      <c r="Q219" s="45">
        <v>7</v>
      </c>
      <c r="R219" s="45">
        <v>1277870.75</v>
      </c>
      <c r="S219" s="45">
        <v>4</v>
      </c>
      <c r="T219" s="45">
        <v>1460477</v>
      </c>
      <c r="U219" s="21">
        <f t="shared" si="67"/>
        <v>344</v>
      </c>
      <c r="V219" s="22">
        <f t="shared" si="68"/>
        <v>67562702.159999996</v>
      </c>
      <c r="W219" s="19">
        <f>U219-'Single-Family'!U206</f>
        <v>114</v>
      </c>
      <c r="X219" s="13">
        <f>W219/'Single-Family'!U206</f>
        <v>0.4956521739130435</v>
      </c>
      <c r="Y219" s="12">
        <f>V219-'Single-Family'!V206</f>
        <v>19101182.329999998</v>
      </c>
      <c r="Z219" s="13">
        <f>Y219/'Single-Family'!V206</f>
        <v>0.39415153294832189</v>
      </c>
      <c r="AA219" s="12">
        <f t="shared" si="69"/>
        <v>90251248.120000005</v>
      </c>
    </row>
    <row r="220" spans="1:40" x14ac:dyDescent="0.2">
      <c r="A220" s="26" t="s">
        <v>25</v>
      </c>
      <c r="B220" s="9">
        <v>2020</v>
      </c>
      <c r="C220" s="45">
        <v>10</v>
      </c>
      <c r="D220" s="45">
        <v>1874935.23</v>
      </c>
      <c r="E220" s="45">
        <v>2</v>
      </c>
      <c r="F220" s="45">
        <v>490000</v>
      </c>
      <c r="G220" s="45">
        <v>170</v>
      </c>
      <c r="H220" s="45">
        <v>26392906</v>
      </c>
      <c r="I220" s="45">
        <v>75</v>
      </c>
      <c r="J220" s="45">
        <v>21270791.100000001</v>
      </c>
      <c r="K220" s="45">
        <v>0</v>
      </c>
      <c r="L220" s="45">
        <v>0</v>
      </c>
      <c r="M220" s="45">
        <v>3</v>
      </c>
      <c r="N220" s="45">
        <v>744687</v>
      </c>
      <c r="O220" s="45">
        <v>4</v>
      </c>
      <c r="P220" s="45">
        <v>1325000</v>
      </c>
      <c r="Q220" s="45">
        <v>1</v>
      </c>
      <c r="R220" s="45">
        <v>266500</v>
      </c>
      <c r="S220" s="45">
        <v>5</v>
      </c>
      <c r="T220" s="45">
        <v>1190691</v>
      </c>
      <c r="U220" s="21">
        <f t="shared" si="67"/>
        <v>270</v>
      </c>
      <c r="V220" s="22">
        <f t="shared" si="68"/>
        <v>53555510.329999998</v>
      </c>
      <c r="W220" s="19">
        <f>U220-'Single-Family'!U207</f>
        <v>0</v>
      </c>
      <c r="X220" s="13">
        <f>W220/'Single-Family'!U207</f>
        <v>0</v>
      </c>
      <c r="Y220" s="12">
        <f>V220-'Single-Family'!V207</f>
        <v>-3408774.7100000009</v>
      </c>
      <c r="Z220" s="13">
        <f>Y220/'Single-Family'!V207</f>
        <v>-5.9840559880745957E-2</v>
      </c>
      <c r="AA220" s="12">
        <f t="shared" si="69"/>
        <v>86842473.409999996</v>
      </c>
    </row>
    <row r="221" spans="1:40" x14ac:dyDescent="0.2">
      <c r="A221" s="26" t="s">
        <v>26</v>
      </c>
      <c r="B221" s="9">
        <v>2020</v>
      </c>
      <c r="C221" s="45">
        <v>7</v>
      </c>
      <c r="D221" s="45">
        <v>1608910</v>
      </c>
      <c r="E221" s="45">
        <v>29</v>
      </c>
      <c r="F221" s="45">
        <v>4180948</v>
      </c>
      <c r="G221" s="45">
        <v>165</v>
      </c>
      <c r="H221" s="45">
        <v>27515161</v>
      </c>
      <c r="I221" s="45">
        <v>78</v>
      </c>
      <c r="J221" s="45">
        <v>23870129.629999999</v>
      </c>
      <c r="K221" s="45">
        <v>3</v>
      </c>
      <c r="L221" s="45">
        <v>820000</v>
      </c>
      <c r="M221" s="45">
        <v>12</v>
      </c>
      <c r="N221" s="45">
        <v>2898040</v>
      </c>
      <c r="O221" s="45">
        <v>4</v>
      </c>
      <c r="P221" s="45">
        <v>1100000</v>
      </c>
      <c r="Q221" s="45">
        <v>2</v>
      </c>
      <c r="R221" s="45">
        <v>556475</v>
      </c>
      <c r="S221" s="45">
        <v>5</v>
      </c>
      <c r="T221" s="45">
        <v>1798721</v>
      </c>
      <c r="U221" s="21">
        <f t="shared" si="67"/>
        <v>305</v>
      </c>
      <c r="V221" s="22">
        <f t="shared" si="68"/>
        <v>64348384.629999995</v>
      </c>
      <c r="W221" s="19">
        <f>U221-'Single-Family'!U208</f>
        <v>64</v>
      </c>
      <c r="X221" s="13">
        <f>W221/'Single-Family'!U208</f>
        <v>0.26556016597510373</v>
      </c>
      <c r="Y221" s="12">
        <f>V221-'Single-Family'!V208</f>
        <v>14282291.289999992</v>
      </c>
      <c r="Z221" s="13">
        <f>Y221/'Single-Family'!V208</f>
        <v>0.28526873852546514</v>
      </c>
      <c r="AA221" s="12">
        <f t="shared" si="69"/>
        <v>101124764.69999999</v>
      </c>
    </row>
    <row r="222" spans="1:40" x14ac:dyDescent="0.2">
      <c r="A222" s="26" t="s">
        <v>27</v>
      </c>
      <c r="B222" s="9">
        <v>2020</v>
      </c>
      <c r="C222" s="45">
        <v>10</v>
      </c>
      <c r="D222" s="45">
        <v>1641155.5899999999</v>
      </c>
      <c r="E222" s="45">
        <v>24</v>
      </c>
      <c r="F222" s="45">
        <v>4407200</v>
      </c>
      <c r="G222" s="45">
        <v>162</v>
      </c>
      <c r="H222" s="45">
        <v>22608716</v>
      </c>
      <c r="I222" s="45">
        <v>48</v>
      </c>
      <c r="J222" s="45">
        <v>13297971.08</v>
      </c>
      <c r="K222" s="45">
        <v>1</v>
      </c>
      <c r="L222" s="45">
        <v>325000</v>
      </c>
      <c r="M222" s="45">
        <v>8</v>
      </c>
      <c r="N222" s="45">
        <v>2374368</v>
      </c>
      <c r="O222" s="45">
        <v>1</v>
      </c>
      <c r="P222" s="45">
        <v>200000</v>
      </c>
      <c r="Q222" s="45">
        <v>7</v>
      </c>
      <c r="R222" s="45">
        <v>1429527.25</v>
      </c>
      <c r="S222" s="45">
        <v>10</v>
      </c>
      <c r="T222" s="45">
        <v>1899785</v>
      </c>
      <c r="U222" s="21">
        <f t="shared" si="67"/>
        <v>271</v>
      </c>
      <c r="V222" s="22">
        <f t="shared" si="68"/>
        <v>48183722.920000002</v>
      </c>
      <c r="W222" s="19">
        <f>U222-'Single-Family'!U209</f>
        <v>95</v>
      </c>
      <c r="X222" s="13">
        <f>W222/'Single-Family'!U209</f>
        <v>0.53977272727272729</v>
      </c>
      <c r="Y222" s="12">
        <f>V222-'Single-Family'!V209</f>
        <v>8573330.3600000069</v>
      </c>
      <c r="Z222" s="13">
        <f>Y222/'Single-Family'!V209</f>
        <v>0.21644143887272821</v>
      </c>
      <c r="AA222" s="12">
        <f t="shared" si="69"/>
        <v>109698095.06</v>
      </c>
    </row>
    <row r="223" spans="1:40" x14ac:dyDescent="0.2">
      <c r="A223" s="26" t="s">
        <v>28</v>
      </c>
      <c r="B223" s="9">
        <v>2020</v>
      </c>
      <c r="C223" s="45">
        <v>9</v>
      </c>
      <c r="D223" s="45">
        <v>1636531.13</v>
      </c>
      <c r="E223" s="45">
        <v>0</v>
      </c>
      <c r="F223" s="45">
        <v>0</v>
      </c>
      <c r="G223" s="45">
        <v>148</v>
      </c>
      <c r="H223" s="45">
        <v>23117401</v>
      </c>
      <c r="I223" s="45">
        <v>97</v>
      </c>
      <c r="J223" s="45">
        <v>28126273.370000001</v>
      </c>
      <c r="K223" s="45">
        <v>1</v>
      </c>
      <c r="L223" s="45">
        <v>285000</v>
      </c>
      <c r="M223" s="45">
        <v>1</v>
      </c>
      <c r="N223" s="45">
        <v>331081</v>
      </c>
      <c r="O223" s="45">
        <v>2</v>
      </c>
      <c r="P223" s="45">
        <v>418000</v>
      </c>
      <c r="Q223" s="45">
        <v>1</v>
      </c>
      <c r="R223" s="45">
        <v>157031.25</v>
      </c>
      <c r="S223" s="45">
        <v>6</v>
      </c>
      <c r="T223" s="45">
        <v>1368458</v>
      </c>
      <c r="U223" s="21">
        <f t="shared" si="67"/>
        <v>265</v>
      </c>
      <c r="V223" s="22">
        <f t="shared" si="68"/>
        <v>55439775.75</v>
      </c>
      <c r="W223" s="19">
        <f>U223-'Single-Family'!U210</f>
        <v>81</v>
      </c>
      <c r="X223" s="13">
        <f>W223/'Single-Family'!U210</f>
        <v>0.44021739130434784</v>
      </c>
      <c r="Y223" s="12">
        <f>V223-'Single-Family'!V210</f>
        <v>16371825.939999998</v>
      </c>
      <c r="Z223" s="13">
        <f>Y223/'Single-Family'!V210</f>
        <v>0.41906027881220925</v>
      </c>
      <c r="AA223" s="12">
        <f>AA222+Y223</f>
        <v>126069921</v>
      </c>
    </row>
    <row r="224" spans="1:40" ht="13.5" thickBot="1" x14ac:dyDescent="0.25">
      <c r="A224" s="27" t="s">
        <v>29</v>
      </c>
      <c r="B224" s="149">
        <v>2020</v>
      </c>
      <c r="C224" s="46">
        <f>SUM(C212:C223)</f>
        <v>118</v>
      </c>
      <c r="D224" s="44">
        <f t="shared" ref="D224:V224" si="71">SUM(D212:D223)</f>
        <v>23438654.659999996</v>
      </c>
      <c r="E224" s="46">
        <f t="shared" si="71"/>
        <v>76</v>
      </c>
      <c r="F224" s="44">
        <f t="shared" si="71"/>
        <v>13070982</v>
      </c>
      <c r="G224" s="46">
        <f t="shared" si="71"/>
        <v>1782</v>
      </c>
      <c r="H224" s="44">
        <f t="shared" si="71"/>
        <v>264880866</v>
      </c>
      <c r="I224" s="46">
        <f t="shared" si="71"/>
        <v>977</v>
      </c>
      <c r="J224" s="44">
        <f t="shared" si="71"/>
        <v>277722180.83000004</v>
      </c>
      <c r="K224" s="46">
        <f t="shared" si="71"/>
        <v>26</v>
      </c>
      <c r="L224" s="44">
        <f t="shared" si="71"/>
        <v>7049710</v>
      </c>
      <c r="M224" s="46">
        <f t="shared" si="71"/>
        <v>65</v>
      </c>
      <c r="N224" s="44">
        <f t="shared" si="71"/>
        <v>18265774</v>
      </c>
      <c r="O224" s="46">
        <f t="shared" si="71"/>
        <v>25</v>
      </c>
      <c r="P224" s="44">
        <f t="shared" si="71"/>
        <v>6377000</v>
      </c>
      <c r="Q224" s="46">
        <f t="shared" si="71"/>
        <v>34</v>
      </c>
      <c r="R224" s="44">
        <f t="shared" si="71"/>
        <v>6895790.29</v>
      </c>
      <c r="S224" s="16">
        <f t="shared" si="71"/>
        <v>71</v>
      </c>
      <c r="T224" s="16">
        <f t="shared" si="71"/>
        <v>18065499</v>
      </c>
      <c r="U224" s="23">
        <f t="shared" si="71"/>
        <v>3174</v>
      </c>
      <c r="V224" s="24">
        <f t="shared" si="71"/>
        <v>635766456.77999997</v>
      </c>
      <c r="W224" s="20">
        <f>U224-'Single-Family'!U211</f>
        <v>721</v>
      </c>
      <c r="X224" s="18">
        <f>W224/'Single-Family'!U211</f>
        <v>0.29392580513656746</v>
      </c>
      <c r="Y224" s="17">
        <f>V224-'Single-Family'!V211</f>
        <v>126069921</v>
      </c>
      <c r="Z224" s="18">
        <f>Y224/'Single-Family'!V211</f>
        <v>0.24734309957016362</v>
      </c>
      <c r="AA224" s="17">
        <f>Y224</f>
        <v>126069921</v>
      </c>
    </row>
    <row r="225" spans="1:40" x14ac:dyDescent="0.2">
      <c r="A225" s="26" t="s">
        <v>17</v>
      </c>
      <c r="B225" s="9">
        <v>2021</v>
      </c>
      <c r="C225" s="45">
        <v>5</v>
      </c>
      <c r="D225" s="45">
        <v>911602.89</v>
      </c>
      <c r="E225" s="45">
        <v>1</v>
      </c>
      <c r="F225" s="45">
        <v>240000</v>
      </c>
      <c r="G225" s="45">
        <v>120</v>
      </c>
      <c r="H225" s="45">
        <v>20593139</v>
      </c>
      <c r="I225" s="45">
        <v>64</v>
      </c>
      <c r="J225" s="45">
        <v>18010079.350000001</v>
      </c>
      <c r="K225" s="45">
        <v>3</v>
      </c>
      <c r="L225" s="45">
        <v>800000</v>
      </c>
      <c r="M225" s="45">
        <v>5</v>
      </c>
      <c r="N225" s="45">
        <v>1269968</v>
      </c>
      <c r="O225" s="45">
        <v>1</v>
      </c>
      <c r="P225" s="45">
        <v>650000</v>
      </c>
      <c r="Q225" s="45">
        <v>1</v>
      </c>
      <c r="R225" s="45">
        <v>212946</v>
      </c>
      <c r="S225" s="45">
        <v>2</v>
      </c>
      <c r="T225" s="45">
        <v>574650</v>
      </c>
      <c r="U225" s="21">
        <f>SUM(C225+G225+I225+K225+M225+O225+Q225+S225+E225)</f>
        <v>202</v>
      </c>
      <c r="V225" s="22">
        <f t="shared" ref="V225:V236" si="72">SUM(D225+H225+J225+L225+N225+P225+R225+T225+F225)</f>
        <v>43262385.240000002</v>
      </c>
      <c r="W225" s="19">
        <f>U225-'Single-Family'!U212</f>
        <v>37</v>
      </c>
      <c r="X225" s="13">
        <f>W225/'Single-Family'!U212</f>
        <v>0.22424242424242424</v>
      </c>
      <c r="Y225" s="12">
        <f>V225-'Single-Family'!V212</f>
        <v>8942773.9900000021</v>
      </c>
      <c r="Z225" s="13">
        <f>Y225/'Single-Family'!V212</f>
        <v>0.26057328927349088</v>
      </c>
      <c r="AA225" s="12">
        <f>Y225</f>
        <v>8942773.9900000021</v>
      </c>
      <c r="AC225" s="26">
        <f t="array" ref="AC225:AN226">TRANSPOSE(U225:V236)</f>
        <v>202</v>
      </c>
      <c r="AD225" s="26">
        <v>285</v>
      </c>
      <c r="AE225" s="26">
        <v>299</v>
      </c>
      <c r="AF225" s="26">
        <v>400</v>
      </c>
      <c r="AG225" s="26">
        <v>343</v>
      </c>
      <c r="AH225" s="26">
        <v>356</v>
      </c>
      <c r="AI225" s="26">
        <v>213</v>
      </c>
      <c r="AJ225" s="26">
        <v>248</v>
      </c>
      <c r="AK225" s="26">
        <v>264</v>
      </c>
      <c r="AL225" s="26">
        <v>290</v>
      </c>
      <c r="AM225" s="26">
        <v>256</v>
      </c>
      <c r="AN225" s="26">
        <v>225</v>
      </c>
    </row>
    <row r="226" spans="1:40" x14ac:dyDescent="0.2">
      <c r="A226" s="26" t="s">
        <v>18</v>
      </c>
      <c r="B226" s="9">
        <v>2021</v>
      </c>
      <c r="C226" s="45">
        <v>4</v>
      </c>
      <c r="D226" s="45">
        <v>1319508</v>
      </c>
      <c r="E226" s="45">
        <v>2</v>
      </c>
      <c r="F226" s="45">
        <v>620000</v>
      </c>
      <c r="G226" s="45">
        <v>156</v>
      </c>
      <c r="H226" s="45">
        <v>22873946</v>
      </c>
      <c r="I226" s="45">
        <v>109</v>
      </c>
      <c r="J226" s="45">
        <v>29931629.25</v>
      </c>
      <c r="K226" s="45">
        <v>1</v>
      </c>
      <c r="L226" s="45">
        <v>200000</v>
      </c>
      <c r="M226" s="45">
        <v>9</v>
      </c>
      <c r="N226" s="45">
        <v>1597221</v>
      </c>
      <c r="O226" s="45">
        <v>0</v>
      </c>
      <c r="P226" s="45">
        <v>0</v>
      </c>
      <c r="Q226" s="45">
        <v>1</v>
      </c>
      <c r="R226" s="45">
        <v>104791.5</v>
      </c>
      <c r="S226" s="45">
        <v>3</v>
      </c>
      <c r="T226" s="45">
        <v>1013789</v>
      </c>
      <c r="U226" s="21">
        <f t="shared" ref="U226:U236" si="73">SUM(C226+G226+I226+K226+M226+O226+Q226+S226+E226)</f>
        <v>285</v>
      </c>
      <c r="V226" s="22">
        <f>SUM(D226+H226+J226+L226+N226+P226+R226+T226+F226)</f>
        <v>57660884.75</v>
      </c>
      <c r="W226" s="19">
        <f>U226-'Single-Family'!U213</f>
        <v>82</v>
      </c>
      <c r="X226" s="13">
        <f>W226/'Single-Family'!U213</f>
        <v>0.4039408866995074</v>
      </c>
      <c r="Y226" s="12">
        <f>V226-'Single-Family'!V213</f>
        <v>18371776.25</v>
      </c>
      <c r="Z226" s="13">
        <f>Y226/'Single-Family'!V213</f>
        <v>0.46760481343067378</v>
      </c>
      <c r="AA226" s="12">
        <f t="shared" ref="AA226:AA235" si="74">AA225+Y226</f>
        <v>27314550.240000002</v>
      </c>
      <c r="AC226" s="26">
        <v>43262385.240000002</v>
      </c>
      <c r="AD226" s="26">
        <v>57660884.75</v>
      </c>
      <c r="AE226" s="26">
        <v>63920969.989999995</v>
      </c>
      <c r="AF226" s="26">
        <v>84476721.449999988</v>
      </c>
      <c r="AG226" s="26">
        <v>57463064.130000003</v>
      </c>
      <c r="AH226" s="26">
        <v>76101755.699999988</v>
      </c>
      <c r="AI226" s="26">
        <v>50772859.070000008</v>
      </c>
      <c r="AJ226" s="26">
        <v>53794614.75</v>
      </c>
      <c r="AK226" s="26">
        <v>59624395.900000006</v>
      </c>
      <c r="AL226" s="26">
        <v>67321044.819999993</v>
      </c>
      <c r="AM226" s="26">
        <v>55715830.359999999</v>
      </c>
      <c r="AN226" s="26">
        <v>51404785.310000002</v>
      </c>
    </row>
    <row r="227" spans="1:40" x14ac:dyDescent="0.2">
      <c r="A227" s="26" t="s">
        <v>19</v>
      </c>
      <c r="B227" s="9">
        <v>2021</v>
      </c>
      <c r="C227" s="45">
        <v>10</v>
      </c>
      <c r="D227" s="45">
        <v>1766129.58</v>
      </c>
      <c r="E227" s="45">
        <v>6</v>
      </c>
      <c r="F227" s="45">
        <v>2507082</v>
      </c>
      <c r="G227" s="45">
        <v>150</v>
      </c>
      <c r="H227" s="45">
        <v>22948066</v>
      </c>
      <c r="I227" s="45">
        <v>109</v>
      </c>
      <c r="J227" s="45">
        <v>30660847.409999996</v>
      </c>
      <c r="K227" s="45">
        <v>1</v>
      </c>
      <c r="L227" s="45">
        <v>250000</v>
      </c>
      <c r="M227" s="45">
        <v>4</v>
      </c>
      <c r="N227" s="45">
        <v>1112952</v>
      </c>
      <c r="O227" s="45">
        <v>1</v>
      </c>
      <c r="P227" s="45">
        <v>400000</v>
      </c>
      <c r="Q227" s="45">
        <v>4</v>
      </c>
      <c r="R227" s="45">
        <v>715876</v>
      </c>
      <c r="S227" s="45">
        <v>14</v>
      </c>
      <c r="T227" s="45">
        <v>3560017</v>
      </c>
      <c r="U227" s="21">
        <f t="shared" si="73"/>
        <v>299</v>
      </c>
      <c r="V227" s="22">
        <f t="shared" si="72"/>
        <v>63920969.989999995</v>
      </c>
      <c r="W227" s="19">
        <f>U227-'Single-Family'!U214</f>
        <v>2</v>
      </c>
      <c r="X227" s="13">
        <f>W227/'Single-Family'!U214</f>
        <v>6.7340067340067337E-3</v>
      </c>
      <c r="Y227" s="12">
        <f>V227-'Single-Family'!V214</f>
        <v>3292111.0799999982</v>
      </c>
      <c r="Z227" s="13">
        <f>Y227/'Single-Family'!V214</f>
        <v>5.4299406902692082E-2</v>
      </c>
      <c r="AA227" s="12">
        <f t="shared" si="74"/>
        <v>30606661.32</v>
      </c>
      <c r="AC227" s="148">
        <f>AC226/$AC$137</f>
        <v>43.26238524</v>
      </c>
      <c r="AD227" s="148">
        <f t="shared" ref="AD227:AN227" si="75">AD226/$AC$137</f>
        <v>57.660884750000001</v>
      </c>
      <c r="AE227" s="148">
        <f t="shared" si="75"/>
        <v>63.920969989999996</v>
      </c>
      <c r="AF227" s="148">
        <f t="shared" si="75"/>
        <v>84.476721449999985</v>
      </c>
      <c r="AG227" s="148">
        <f t="shared" si="75"/>
        <v>57.463064129999999</v>
      </c>
      <c r="AH227" s="148">
        <f t="shared" si="75"/>
        <v>76.101755699999984</v>
      </c>
      <c r="AI227" s="148">
        <f t="shared" si="75"/>
        <v>50.77285907000001</v>
      </c>
      <c r="AJ227" s="148">
        <f t="shared" si="75"/>
        <v>53.794614750000001</v>
      </c>
      <c r="AK227" s="148">
        <f t="shared" si="75"/>
        <v>59.624395900000003</v>
      </c>
      <c r="AL227" s="148">
        <f t="shared" si="75"/>
        <v>67.321044819999997</v>
      </c>
      <c r="AM227" s="148">
        <f t="shared" si="75"/>
        <v>55.715830359999998</v>
      </c>
      <c r="AN227" s="148">
        <f t="shared" si="75"/>
        <v>51.404785310000001</v>
      </c>
    </row>
    <row r="228" spans="1:40" x14ac:dyDescent="0.2">
      <c r="A228" s="26" t="s">
        <v>20</v>
      </c>
      <c r="B228" s="9">
        <v>2021</v>
      </c>
      <c r="C228" s="45">
        <v>7</v>
      </c>
      <c r="D228" s="45">
        <v>1620812</v>
      </c>
      <c r="E228" s="45">
        <v>9</v>
      </c>
      <c r="F228" s="45">
        <v>2540700</v>
      </c>
      <c r="G228" s="45">
        <v>216</v>
      </c>
      <c r="H228" s="45">
        <v>32938113</v>
      </c>
      <c r="I228" s="45">
        <v>149</v>
      </c>
      <c r="J228" s="45">
        <v>42196931.449999996</v>
      </c>
      <c r="K228" s="45">
        <v>1</v>
      </c>
      <c r="L228" s="45">
        <v>214800</v>
      </c>
      <c r="M228" s="45">
        <v>8</v>
      </c>
      <c r="N228" s="45">
        <v>2444824</v>
      </c>
      <c r="O228" s="45">
        <v>1</v>
      </c>
      <c r="P228" s="45">
        <v>350000</v>
      </c>
      <c r="Q228" s="45">
        <v>4</v>
      </c>
      <c r="R228" s="45">
        <v>468080</v>
      </c>
      <c r="S228" s="45">
        <v>5</v>
      </c>
      <c r="T228" s="45">
        <v>1702461</v>
      </c>
      <c r="U228" s="21">
        <f t="shared" si="73"/>
        <v>400</v>
      </c>
      <c r="V228" s="22">
        <f t="shared" si="72"/>
        <v>84476721.449999988</v>
      </c>
      <c r="W228" s="19">
        <f>U228-'Single-Family'!U215</f>
        <v>215</v>
      </c>
      <c r="X228" s="13">
        <f>W228/'Single-Family'!U215</f>
        <v>1.1621621621621621</v>
      </c>
      <c r="Y228" s="12">
        <f>V228-'Single-Family'!V215</f>
        <v>43634384.419999987</v>
      </c>
      <c r="Z228" s="13">
        <f>Y228/'Single-Family'!V215</f>
        <v>1.0683615971326308</v>
      </c>
      <c r="AA228" s="12">
        <f t="shared" si="74"/>
        <v>74241045.73999998</v>
      </c>
    </row>
    <row r="229" spans="1:40" x14ac:dyDescent="0.2">
      <c r="A229" s="26" t="s">
        <v>21</v>
      </c>
      <c r="B229" s="9">
        <v>2021</v>
      </c>
      <c r="C229" s="45">
        <v>7</v>
      </c>
      <c r="D229" s="45">
        <v>1515889.6</v>
      </c>
      <c r="E229" s="45">
        <v>0</v>
      </c>
      <c r="F229" s="45">
        <v>0</v>
      </c>
      <c r="G229" s="45">
        <v>210</v>
      </c>
      <c r="H229" s="45">
        <v>21962547</v>
      </c>
      <c r="I229" s="45">
        <v>100</v>
      </c>
      <c r="J229" s="45">
        <v>26760669.280000001</v>
      </c>
      <c r="K229" s="45">
        <v>3</v>
      </c>
      <c r="L229" s="45">
        <v>1310000</v>
      </c>
      <c r="M229" s="45">
        <v>15</v>
      </c>
      <c r="N229" s="45">
        <v>4203482</v>
      </c>
      <c r="O229" s="45">
        <v>1</v>
      </c>
      <c r="P229" s="45">
        <v>67000</v>
      </c>
      <c r="Q229" s="45">
        <v>4</v>
      </c>
      <c r="R229" s="45">
        <v>806613.25</v>
      </c>
      <c r="S229" s="45">
        <v>3</v>
      </c>
      <c r="T229" s="45">
        <v>836863</v>
      </c>
      <c r="U229" s="21">
        <f t="shared" si="73"/>
        <v>343</v>
      </c>
      <c r="V229" s="22">
        <f t="shared" si="72"/>
        <v>57463064.130000003</v>
      </c>
      <c r="W229" s="19">
        <f>U229-'Single-Family'!U216</f>
        <v>98</v>
      </c>
      <c r="X229" s="13">
        <f>W229/'Single-Family'!U216</f>
        <v>0.4</v>
      </c>
      <c r="Y229" s="12">
        <f>V229-'Single-Family'!V216</f>
        <v>9823885.8500000015</v>
      </c>
      <c r="Z229" s="13">
        <f>Y229/'Single-Family'!V216</f>
        <v>0.20621442696303369</v>
      </c>
      <c r="AA229" s="12">
        <f t="shared" si="74"/>
        <v>84064931.589999974</v>
      </c>
    </row>
    <row r="230" spans="1:40" x14ac:dyDescent="0.2">
      <c r="A230" s="26" t="s">
        <v>22</v>
      </c>
      <c r="B230" s="9">
        <v>2021</v>
      </c>
      <c r="C230" s="45">
        <v>4</v>
      </c>
      <c r="D230" s="45">
        <v>657818.41</v>
      </c>
      <c r="E230" s="45">
        <v>6</v>
      </c>
      <c r="F230" s="45">
        <v>1320483</v>
      </c>
      <c r="G230" s="45">
        <v>179</v>
      </c>
      <c r="H230" s="45">
        <v>25976791</v>
      </c>
      <c r="I230" s="45">
        <v>150</v>
      </c>
      <c r="J230" s="45">
        <v>43649176.039999992</v>
      </c>
      <c r="K230" s="45">
        <v>0</v>
      </c>
      <c r="L230" s="45">
        <v>0</v>
      </c>
      <c r="M230" s="45">
        <v>8</v>
      </c>
      <c r="N230" s="45">
        <v>2558984</v>
      </c>
      <c r="O230" s="45">
        <v>1</v>
      </c>
      <c r="P230" s="45">
        <v>335000</v>
      </c>
      <c r="Q230" s="45">
        <v>5</v>
      </c>
      <c r="R230" s="45">
        <v>737419.25</v>
      </c>
      <c r="S230" s="45">
        <v>3</v>
      </c>
      <c r="T230" s="45">
        <v>866084</v>
      </c>
      <c r="U230" s="21">
        <f t="shared" si="73"/>
        <v>356</v>
      </c>
      <c r="V230" s="22">
        <f t="shared" si="72"/>
        <v>76101755.699999988</v>
      </c>
      <c r="W230" s="19">
        <f>U230-'Single-Family'!U217</f>
        <v>48</v>
      </c>
      <c r="X230" s="13">
        <f>W230/'Single-Family'!U217</f>
        <v>0.15584415584415584</v>
      </c>
      <c r="Y230" s="12">
        <f>V230-'Single-Family'!V217</f>
        <v>15540414.649999984</v>
      </c>
      <c r="Z230" s="13">
        <f>Y230/'Single-Family'!V217</f>
        <v>0.25660618441671684</v>
      </c>
      <c r="AA230" s="12">
        <f t="shared" si="74"/>
        <v>99605346.23999995</v>
      </c>
    </row>
    <row r="231" spans="1:40" x14ac:dyDescent="0.2">
      <c r="A231" s="26" t="s">
        <v>23</v>
      </c>
      <c r="B231" s="9">
        <v>2021</v>
      </c>
      <c r="C231" s="45">
        <v>8</v>
      </c>
      <c r="D231" s="45">
        <v>1548813.09</v>
      </c>
      <c r="E231" s="45">
        <v>12</v>
      </c>
      <c r="F231" s="45">
        <v>2931562</v>
      </c>
      <c r="G231" s="45">
        <v>97</v>
      </c>
      <c r="H231" s="45">
        <v>17714023</v>
      </c>
      <c r="I231" s="45">
        <v>82</v>
      </c>
      <c r="J231" s="45">
        <v>25117046.980000004</v>
      </c>
      <c r="K231" s="45">
        <v>2</v>
      </c>
      <c r="L231" s="45">
        <v>1100000</v>
      </c>
      <c r="M231" s="45">
        <v>6</v>
      </c>
      <c r="N231" s="45">
        <v>1254827</v>
      </c>
      <c r="O231" s="45">
        <v>0</v>
      </c>
      <c r="P231" s="45">
        <v>0</v>
      </c>
      <c r="Q231" s="45">
        <v>0</v>
      </c>
      <c r="R231" s="45">
        <v>0</v>
      </c>
      <c r="S231" s="45">
        <v>6</v>
      </c>
      <c r="T231" s="45">
        <v>1106587</v>
      </c>
      <c r="U231" s="21">
        <f t="shared" si="73"/>
        <v>213</v>
      </c>
      <c r="V231" s="22">
        <f t="shared" si="72"/>
        <v>50772859.070000008</v>
      </c>
      <c r="W231" s="19">
        <f>U231-'Single-Family'!U218</f>
        <v>-103</v>
      </c>
      <c r="X231" s="13">
        <f>W231/'Single-Family'!U218</f>
        <v>-0.32594936708860761</v>
      </c>
      <c r="Y231" s="12">
        <f>V231-'Single-Family'!V218</f>
        <v>-12623066.899999991</v>
      </c>
      <c r="Z231" s="13">
        <f>Y231/'Single-Family'!V218</f>
        <v>-0.19911479652451855</v>
      </c>
      <c r="AA231" s="12">
        <f t="shared" si="74"/>
        <v>86982279.339999959</v>
      </c>
    </row>
    <row r="232" spans="1:40" x14ac:dyDescent="0.2">
      <c r="A232" s="26" t="s">
        <v>24</v>
      </c>
      <c r="B232" s="9">
        <v>2021</v>
      </c>
      <c r="C232" s="45">
        <v>5</v>
      </c>
      <c r="D232" s="45">
        <v>1174079</v>
      </c>
      <c r="E232" s="45">
        <v>1</v>
      </c>
      <c r="F232" s="45">
        <v>980000</v>
      </c>
      <c r="G232" s="45">
        <v>116</v>
      </c>
      <c r="H232" s="45">
        <v>16735674</v>
      </c>
      <c r="I232" s="45">
        <v>114</v>
      </c>
      <c r="J232" s="45">
        <v>31750141.75</v>
      </c>
      <c r="K232" s="45">
        <v>1</v>
      </c>
      <c r="L232" s="45">
        <v>425000</v>
      </c>
      <c r="M232" s="45">
        <v>6</v>
      </c>
      <c r="N232" s="45">
        <v>1551158</v>
      </c>
      <c r="O232" s="45">
        <v>2</v>
      </c>
      <c r="P232" s="45">
        <v>355000</v>
      </c>
      <c r="Q232" s="45">
        <v>0</v>
      </c>
      <c r="R232" s="45">
        <v>0</v>
      </c>
      <c r="S232" s="45">
        <v>3</v>
      </c>
      <c r="T232" s="45">
        <v>823562</v>
      </c>
      <c r="U232" s="21">
        <f t="shared" si="73"/>
        <v>248</v>
      </c>
      <c r="V232" s="22">
        <f t="shared" si="72"/>
        <v>53794614.75</v>
      </c>
      <c r="W232" s="19">
        <f>U232-'Single-Family'!U219</f>
        <v>-96</v>
      </c>
      <c r="X232" s="13">
        <f>W232/'Single-Family'!U219</f>
        <v>-0.27906976744186046</v>
      </c>
      <c r="Y232" s="12">
        <f>V232-'Single-Family'!V219</f>
        <v>-13768087.409999996</v>
      </c>
      <c r="Z232" s="13">
        <f>Y232/'Single-Family'!V219</f>
        <v>-0.20378236763524968</v>
      </c>
      <c r="AA232" s="12">
        <f t="shared" si="74"/>
        <v>73214191.929999962</v>
      </c>
    </row>
    <row r="233" spans="1:40" x14ac:dyDescent="0.2">
      <c r="A233" s="26" t="s">
        <v>25</v>
      </c>
      <c r="B233" s="9">
        <v>2021</v>
      </c>
      <c r="C233" s="45">
        <v>17</v>
      </c>
      <c r="D233" s="45">
        <v>3122324.99</v>
      </c>
      <c r="E233" s="45">
        <v>6</v>
      </c>
      <c r="F233" s="45">
        <v>1571054</v>
      </c>
      <c r="G233" s="45">
        <v>103</v>
      </c>
      <c r="H233" s="45">
        <v>16984617</v>
      </c>
      <c r="I233" s="45">
        <v>116</v>
      </c>
      <c r="J233" s="45">
        <v>31389942.910000004</v>
      </c>
      <c r="K233" s="45">
        <v>3</v>
      </c>
      <c r="L233" s="45">
        <v>1000000</v>
      </c>
      <c r="M233" s="45">
        <v>7</v>
      </c>
      <c r="N233" s="45">
        <v>1788896</v>
      </c>
      <c r="O233" s="45">
        <v>3</v>
      </c>
      <c r="P233" s="45">
        <v>1365000</v>
      </c>
      <c r="Q233" s="45">
        <v>0</v>
      </c>
      <c r="R233" s="45">
        <v>0</v>
      </c>
      <c r="S233" s="45">
        <v>9</v>
      </c>
      <c r="T233" s="45">
        <v>2402561</v>
      </c>
      <c r="U233" s="21">
        <f t="shared" si="73"/>
        <v>264</v>
      </c>
      <c r="V233" s="22">
        <f t="shared" si="72"/>
        <v>59624395.900000006</v>
      </c>
      <c r="W233" s="19">
        <f>U233-'Single-Family'!U220</f>
        <v>-6</v>
      </c>
      <c r="X233" s="13">
        <f>W233/'Single-Family'!U220</f>
        <v>-2.2222222222222223E-2</v>
      </c>
      <c r="Y233" s="12">
        <f>V233-'Single-Family'!V220</f>
        <v>6068885.5700000077</v>
      </c>
      <c r="Z233" s="13">
        <f>Y233/'Single-Family'!V220</f>
        <v>0.11331953579761561</v>
      </c>
      <c r="AA233" s="12">
        <f t="shared" si="74"/>
        <v>79283077.49999997</v>
      </c>
    </row>
    <row r="234" spans="1:40" x14ac:dyDescent="0.2">
      <c r="A234" s="26" t="s">
        <v>26</v>
      </c>
      <c r="B234" s="9">
        <v>2021</v>
      </c>
      <c r="C234" s="45">
        <v>5</v>
      </c>
      <c r="D234" s="45">
        <v>981331</v>
      </c>
      <c r="E234" s="45">
        <v>9</v>
      </c>
      <c r="F234" s="45">
        <v>2485285</v>
      </c>
      <c r="G234" s="45">
        <v>117</v>
      </c>
      <c r="H234" s="45">
        <v>19419031</v>
      </c>
      <c r="I234" s="45">
        <v>146</v>
      </c>
      <c r="J234" s="45">
        <v>41057088.82</v>
      </c>
      <c r="K234" s="45">
        <v>1</v>
      </c>
      <c r="L234" s="45">
        <v>376000</v>
      </c>
      <c r="M234" s="45">
        <v>10</v>
      </c>
      <c r="N234" s="45">
        <v>2488063</v>
      </c>
      <c r="O234" s="45">
        <v>1</v>
      </c>
      <c r="P234" s="45">
        <v>330000</v>
      </c>
      <c r="Q234" s="45">
        <v>0</v>
      </c>
      <c r="R234" s="45">
        <v>0</v>
      </c>
      <c r="S234" s="45">
        <v>1</v>
      </c>
      <c r="T234" s="45">
        <v>184246</v>
      </c>
      <c r="U234" s="21">
        <f t="shared" si="73"/>
        <v>290</v>
      </c>
      <c r="V234" s="22">
        <f t="shared" si="72"/>
        <v>67321044.819999993</v>
      </c>
      <c r="W234" s="19">
        <f>U234-'Single-Family'!U221</f>
        <v>-15</v>
      </c>
      <c r="X234" s="13">
        <f>W234/'Single-Family'!U221</f>
        <v>-4.9180327868852458E-2</v>
      </c>
      <c r="Y234" s="12">
        <f>V234-'Single-Family'!V221</f>
        <v>2972660.1899999976</v>
      </c>
      <c r="Z234" s="13">
        <f>Y234/'Single-Family'!V221</f>
        <v>4.6196345208860262E-2</v>
      </c>
      <c r="AA234" s="12">
        <f t="shared" si="74"/>
        <v>82255737.689999968</v>
      </c>
    </row>
    <row r="235" spans="1:40" x14ac:dyDescent="0.2">
      <c r="A235" s="26" t="s">
        <v>27</v>
      </c>
      <c r="B235" s="9">
        <v>2021</v>
      </c>
      <c r="C235" s="45">
        <v>11</v>
      </c>
      <c r="D235" s="45">
        <v>2168313</v>
      </c>
      <c r="E235" s="45">
        <v>9</v>
      </c>
      <c r="F235" s="45">
        <v>2459411</v>
      </c>
      <c r="G235" s="45">
        <v>107</v>
      </c>
      <c r="H235" s="45">
        <v>17602777</v>
      </c>
      <c r="I235" s="45">
        <v>116</v>
      </c>
      <c r="J235" s="45">
        <v>28758647.359999999</v>
      </c>
      <c r="K235" s="45">
        <v>1</v>
      </c>
      <c r="L235" s="45">
        <v>900000</v>
      </c>
      <c r="M235" s="45">
        <v>6</v>
      </c>
      <c r="N235" s="45">
        <v>1984595</v>
      </c>
      <c r="O235" s="45">
        <v>2</v>
      </c>
      <c r="P235" s="45">
        <v>700000</v>
      </c>
      <c r="Q235" s="45">
        <v>0</v>
      </c>
      <c r="R235" s="45">
        <v>0</v>
      </c>
      <c r="S235" s="45">
        <v>4</v>
      </c>
      <c r="T235" s="45">
        <v>1142087</v>
      </c>
      <c r="U235" s="21">
        <f t="shared" si="73"/>
        <v>256</v>
      </c>
      <c r="V235" s="22">
        <f t="shared" si="72"/>
        <v>55715830.359999999</v>
      </c>
      <c r="W235" s="19">
        <f>U235-'Single-Family'!U222</f>
        <v>-15</v>
      </c>
      <c r="X235" s="13">
        <f>W235/'Single-Family'!U222</f>
        <v>-5.5350553505535055E-2</v>
      </c>
      <c r="Y235" s="12">
        <f>V235-'Single-Family'!V222</f>
        <v>7532107.4399999976</v>
      </c>
      <c r="Z235" s="13">
        <f>Y235/'Single-Family'!V222</f>
        <v>0.15632057847637976</v>
      </c>
      <c r="AA235" s="12">
        <f t="shared" si="74"/>
        <v>89787845.129999965</v>
      </c>
    </row>
    <row r="236" spans="1:40" x14ac:dyDescent="0.2">
      <c r="A236" s="26" t="s">
        <v>28</v>
      </c>
      <c r="B236" s="9">
        <v>2021</v>
      </c>
      <c r="C236" s="45">
        <v>8</v>
      </c>
      <c r="D236" s="45">
        <v>1773636</v>
      </c>
      <c r="E236" s="45">
        <v>4</v>
      </c>
      <c r="F236" s="45">
        <v>2970000</v>
      </c>
      <c r="G236" s="45">
        <v>116</v>
      </c>
      <c r="H236" s="45">
        <v>20071306</v>
      </c>
      <c r="I236" s="45">
        <v>82</v>
      </c>
      <c r="J236" s="45">
        <v>23394079.310000002</v>
      </c>
      <c r="K236" s="45">
        <v>1</v>
      </c>
      <c r="L236" s="45">
        <v>400000</v>
      </c>
      <c r="M236" s="45">
        <v>7</v>
      </c>
      <c r="N236" s="45">
        <v>2023673</v>
      </c>
      <c r="O236" s="45">
        <v>0</v>
      </c>
      <c r="P236" s="45">
        <v>0</v>
      </c>
      <c r="Q236" s="45">
        <v>4</v>
      </c>
      <c r="R236" s="45">
        <v>0</v>
      </c>
      <c r="S236" s="45">
        <v>3</v>
      </c>
      <c r="T236" s="45">
        <v>772091</v>
      </c>
      <c r="U236" s="21">
        <f t="shared" si="73"/>
        <v>225</v>
      </c>
      <c r="V236" s="22">
        <f t="shared" si="72"/>
        <v>51404785.310000002</v>
      </c>
      <c r="W236" s="19">
        <f>U236-'Single-Family'!U223</f>
        <v>-40</v>
      </c>
      <c r="X236" s="13">
        <f>W236/'Single-Family'!U223</f>
        <v>-0.15094339622641509</v>
      </c>
      <c r="Y236" s="12">
        <f>V236-'Single-Family'!V223</f>
        <v>-4034990.4399999976</v>
      </c>
      <c r="Z236" s="13">
        <f>Y236/'Single-Family'!V223</f>
        <v>-7.2781507237608151E-2</v>
      </c>
      <c r="AA236" s="12">
        <f>AA235+Y236</f>
        <v>85752854.689999968</v>
      </c>
    </row>
    <row r="237" spans="1:40" ht="13.5" thickBot="1" x14ac:dyDescent="0.25">
      <c r="A237" s="27" t="s">
        <v>29</v>
      </c>
      <c r="B237" s="149">
        <v>2021</v>
      </c>
      <c r="C237" s="152">
        <f>SUM(C225:C236)</f>
        <v>91</v>
      </c>
      <c r="D237" s="44">
        <f t="shared" ref="D237:V237" si="76">SUM(D225:D236)</f>
        <v>18560257.560000002</v>
      </c>
      <c r="E237" s="152">
        <f>SUM(E225:E236)</f>
        <v>65</v>
      </c>
      <c r="F237" s="44">
        <f t="shared" si="76"/>
        <v>20625577</v>
      </c>
      <c r="G237" s="152">
        <f t="shared" si="76"/>
        <v>1687</v>
      </c>
      <c r="H237" s="44">
        <f t="shared" si="76"/>
        <v>255820030</v>
      </c>
      <c r="I237" s="152">
        <f t="shared" si="76"/>
        <v>1337</v>
      </c>
      <c r="J237" s="44">
        <f t="shared" si="76"/>
        <v>372676279.91000003</v>
      </c>
      <c r="K237" s="152">
        <f t="shared" si="76"/>
        <v>18</v>
      </c>
      <c r="L237" s="44">
        <f t="shared" si="76"/>
        <v>6975800</v>
      </c>
      <c r="M237" s="152">
        <f t="shared" si="76"/>
        <v>91</v>
      </c>
      <c r="N237" s="44">
        <f t="shared" si="76"/>
        <v>24278643</v>
      </c>
      <c r="O237" s="152">
        <f t="shared" si="76"/>
        <v>13</v>
      </c>
      <c r="P237" s="44">
        <f t="shared" si="76"/>
        <v>4552000</v>
      </c>
      <c r="Q237" s="152">
        <f t="shared" si="76"/>
        <v>23</v>
      </c>
      <c r="R237" s="44">
        <f t="shared" si="76"/>
        <v>3045726</v>
      </c>
      <c r="S237" s="152">
        <f t="shared" si="76"/>
        <v>56</v>
      </c>
      <c r="T237" s="16">
        <f t="shared" si="76"/>
        <v>14984998</v>
      </c>
      <c r="U237" s="23">
        <f t="shared" si="76"/>
        <v>3381</v>
      </c>
      <c r="V237" s="24">
        <f t="shared" si="76"/>
        <v>721519311.47000003</v>
      </c>
      <c r="W237" s="20">
        <f>U237-'Single-Family'!U224</f>
        <v>207</v>
      </c>
      <c r="X237" s="18">
        <f>W237/'Single-Family'!U224</f>
        <v>6.5217391304347824E-2</v>
      </c>
      <c r="Y237" s="17">
        <f>V237-'Single-Family'!V224</f>
        <v>85752854.690000057</v>
      </c>
      <c r="Z237" s="18">
        <f>Y237/'Single-Family'!V224</f>
        <v>0.13488106170985661</v>
      </c>
      <c r="AA237" s="17">
        <f>Y237</f>
        <v>85752854.690000057</v>
      </c>
    </row>
    <row r="238" spans="1:40" x14ac:dyDescent="0.2">
      <c r="A238" s="26" t="s">
        <v>17</v>
      </c>
      <c r="B238" s="9">
        <v>2022</v>
      </c>
      <c r="C238" s="153">
        <v>1</v>
      </c>
      <c r="D238" s="153">
        <v>115920</v>
      </c>
      <c r="E238" s="154">
        <v>3</v>
      </c>
      <c r="F238" s="151">
        <v>1115000</v>
      </c>
      <c r="G238" s="45">
        <v>60</v>
      </c>
      <c r="H238" s="45">
        <v>10512927</v>
      </c>
      <c r="I238" s="45">
        <v>73</v>
      </c>
      <c r="J238" s="45">
        <v>21994709.760000002</v>
      </c>
      <c r="K238" s="45">
        <v>1</v>
      </c>
      <c r="L238" s="45">
        <v>400000</v>
      </c>
      <c r="M238" s="45">
        <v>2</v>
      </c>
      <c r="N238" s="45">
        <v>1019346</v>
      </c>
      <c r="O238" s="45">
        <v>0</v>
      </c>
      <c r="P238" s="45">
        <v>0</v>
      </c>
      <c r="Q238" s="45">
        <v>2</v>
      </c>
      <c r="R238" s="45">
        <v>0</v>
      </c>
      <c r="S238" s="45">
        <v>1</v>
      </c>
      <c r="T238" s="45">
        <v>226400</v>
      </c>
      <c r="U238" s="21">
        <f>SUM(C238+G238+I238+K238+M238+O238+Q238+S238+E238)</f>
        <v>143</v>
      </c>
      <c r="V238" s="22">
        <f t="shared" ref="V238" si="77">SUM(D238+H238+J238+L238+N238+P238+R238+T238+F238)</f>
        <v>35384302.760000005</v>
      </c>
      <c r="W238" s="19">
        <f>U238-'Single-Family'!U225</f>
        <v>-59</v>
      </c>
      <c r="X238" s="13">
        <f>W238/'Single-Family'!U225</f>
        <v>-0.29207920792079206</v>
      </c>
      <c r="Y238" s="12">
        <f>V238-'Single-Family'!V225</f>
        <v>-7878082.4799999967</v>
      </c>
      <c r="Z238" s="13">
        <f>Y238/'Single-Family'!V225</f>
        <v>-0.18210004918351091</v>
      </c>
      <c r="AA238" s="12">
        <f>Y238</f>
        <v>-7878082.4799999967</v>
      </c>
      <c r="AC238" s="26">
        <f t="array" ref="AC238:AN239">TRANSPOSE(U238:V249)</f>
        <v>143</v>
      </c>
      <c r="AD238" s="26">
        <v>250</v>
      </c>
      <c r="AE238" s="26">
        <v>348</v>
      </c>
      <c r="AF238" s="26">
        <v>298</v>
      </c>
      <c r="AG238" s="26">
        <v>229</v>
      </c>
      <c r="AH238" s="26">
        <v>260</v>
      </c>
      <c r="AI238" s="26">
        <v>193</v>
      </c>
      <c r="AJ238" s="26">
        <v>204</v>
      </c>
      <c r="AK238" s="26">
        <v>190</v>
      </c>
      <c r="AL238" s="26">
        <v>220</v>
      </c>
      <c r="AM238" s="26">
        <v>177</v>
      </c>
      <c r="AN238" s="26">
        <v>136</v>
      </c>
    </row>
    <row r="239" spans="1:40" x14ac:dyDescent="0.2">
      <c r="A239" s="26" t="s">
        <v>18</v>
      </c>
      <c r="B239" s="9">
        <v>2022</v>
      </c>
      <c r="C239" s="43">
        <v>9</v>
      </c>
      <c r="D239" s="43">
        <v>1617054.08</v>
      </c>
      <c r="E239" s="155">
        <v>10</v>
      </c>
      <c r="F239" s="151">
        <v>1930100</v>
      </c>
      <c r="G239" s="45">
        <v>125</v>
      </c>
      <c r="H239" s="45">
        <v>21085508</v>
      </c>
      <c r="I239" s="45">
        <v>90</v>
      </c>
      <c r="J239" s="45">
        <v>24897955.379999999</v>
      </c>
      <c r="K239" s="45">
        <v>1</v>
      </c>
      <c r="L239" s="45">
        <v>680000</v>
      </c>
      <c r="M239" s="45">
        <v>3</v>
      </c>
      <c r="N239" s="45">
        <v>628892</v>
      </c>
      <c r="O239" s="45">
        <v>2</v>
      </c>
      <c r="P239" s="45">
        <v>900000</v>
      </c>
      <c r="Q239" s="45">
        <v>1</v>
      </c>
      <c r="R239" s="45">
        <v>0</v>
      </c>
      <c r="S239" s="45">
        <v>9</v>
      </c>
      <c r="T239" s="45">
        <v>2493593</v>
      </c>
      <c r="U239" s="21">
        <f t="shared" ref="U239:U249" si="78">SUM(C239+G239+I239+K239+M239+O239+Q239+S239+E239)</f>
        <v>250</v>
      </c>
      <c r="V239" s="22">
        <f>SUM(D239+H239+J239+L239+N239+P239+R239+T239+F239)</f>
        <v>54233102.459999993</v>
      </c>
      <c r="W239" s="19">
        <f>U239-'Single-Family'!U226</f>
        <v>-35</v>
      </c>
      <c r="X239" s="13">
        <f>W239/'Single-Family'!U226</f>
        <v>-0.12280701754385964</v>
      </c>
      <c r="Y239" s="12">
        <f>V239-'Single-Family'!V226</f>
        <v>-3427782.2900000066</v>
      </c>
      <c r="Z239" s="13">
        <f>Y239/'Single-Family'!V226</f>
        <v>-5.9447271835349466E-2</v>
      </c>
      <c r="AA239" s="12">
        <f t="shared" ref="AA239:AA248" si="79">AA238+Y239</f>
        <v>-11305864.770000003</v>
      </c>
      <c r="AC239" s="26">
        <v>35384302.760000005</v>
      </c>
      <c r="AD239" s="26">
        <v>54233102.459999993</v>
      </c>
      <c r="AE239" s="26">
        <v>80630763.099999994</v>
      </c>
      <c r="AF239" s="26">
        <v>67990247.469999999</v>
      </c>
      <c r="AG239" s="26">
        <v>51764105.409999996</v>
      </c>
      <c r="AH239" s="26">
        <v>57573393.219999999</v>
      </c>
      <c r="AI239" s="26">
        <v>43212919.509999998</v>
      </c>
      <c r="AJ239" s="26">
        <v>47888159.439999998</v>
      </c>
      <c r="AK239" s="26">
        <v>39755194.270000003</v>
      </c>
      <c r="AL239" s="26">
        <v>46937737.670000002</v>
      </c>
      <c r="AM239" s="26">
        <v>39584747.170000002</v>
      </c>
      <c r="AN239" s="26">
        <v>29036157.550000001</v>
      </c>
    </row>
    <row r="240" spans="1:40" x14ac:dyDescent="0.2">
      <c r="A240" s="26" t="s">
        <v>19</v>
      </c>
      <c r="B240" s="9">
        <v>2022</v>
      </c>
      <c r="C240" s="43">
        <v>13</v>
      </c>
      <c r="D240" s="43">
        <v>2687509.2800000003</v>
      </c>
      <c r="E240" s="155">
        <v>7</v>
      </c>
      <c r="F240" s="151">
        <v>2371033</v>
      </c>
      <c r="G240" s="45">
        <v>133</v>
      </c>
      <c r="H240" s="45">
        <v>23150269</v>
      </c>
      <c r="I240" s="45">
        <v>177</v>
      </c>
      <c r="J240" s="45">
        <v>47070030.82</v>
      </c>
      <c r="K240" s="45">
        <v>6</v>
      </c>
      <c r="L240" s="45">
        <v>2760000</v>
      </c>
      <c r="M240" s="45">
        <v>5</v>
      </c>
      <c r="N240" s="45">
        <v>1402200</v>
      </c>
      <c r="O240" s="45">
        <v>0</v>
      </c>
      <c r="P240" s="45">
        <v>0</v>
      </c>
      <c r="Q240" s="45">
        <v>3</v>
      </c>
      <c r="R240" s="45">
        <v>0</v>
      </c>
      <c r="S240" s="45">
        <v>4</v>
      </c>
      <c r="T240" s="45">
        <v>1189721</v>
      </c>
      <c r="U240" s="21">
        <f t="shared" si="78"/>
        <v>348</v>
      </c>
      <c r="V240" s="22">
        <f t="shared" ref="V240:V249" si="80">SUM(D240+H240+J240+L240+N240+P240+R240+T240+F240)</f>
        <v>80630763.099999994</v>
      </c>
      <c r="W240" s="19">
        <f>U240-'Single-Family'!U227</f>
        <v>49</v>
      </c>
      <c r="X240" s="13">
        <f>W240/'Single-Family'!U227</f>
        <v>0.16387959866220736</v>
      </c>
      <c r="Y240" s="12">
        <f>V240-'Single-Family'!V227</f>
        <v>16709793.109999999</v>
      </c>
      <c r="Z240" s="13">
        <f>Y240/'Single-Family'!V227</f>
        <v>0.2614133219914237</v>
      </c>
      <c r="AA240" s="12">
        <f t="shared" si="79"/>
        <v>5403928.3399999961</v>
      </c>
      <c r="AC240" s="148">
        <f>AC239/$AC$137</f>
        <v>35.384302760000004</v>
      </c>
      <c r="AD240" s="148">
        <f t="shared" ref="AD240:AN240" si="81">AD239/$AC$137</f>
        <v>54.233102459999991</v>
      </c>
      <c r="AE240" s="148">
        <f t="shared" si="81"/>
        <v>80.630763099999996</v>
      </c>
      <c r="AF240" s="148">
        <f t="shared" si="81"/>
        <v>67.99024747</v>
      </c>
      <c r="AG240" s="148">
        <f t="shared" si="81"/>
        <v>51.764105409999999</v>
      </c>
      <c r="AH240" s="148">
        <f t="shared" si="81"/>
        <v>57.57339322</v>
      </c>
      <c r="AI240" s="148">
        <f t="shared" si="81"/>
        <v>43.212919509999999</v>
      </c>
      <c r="AJ240" s="148">
        <f t="shared" si="81"/>
        <v>47.888159439999995</v>
      </c>
      <c r="AK240" s="148">
        <f t="shared" si="81"/>
        <v>39.755194270000004</v>
      </c>
      <c r="AL240" s="148">
        <f t="shared" si="81"/>
        <v>46.937737670000004</v>
      </c>
      <c r="AM240" s="148">
        <f t="shared" si="81"/>
        <v>39.58474717</v>
      </c>
      <c r="AN240" s="148">
        <f t="shared" si="81"/>
        <v>29.036157550000002</v>
      </c>
    </row>
    <row r="241" spans="1:40" x14ac:dyDescent="0.2">
      <c r="A241" s="26" t="s">
        <v>20</v>
      </c>
      <c r="B241" s="9">
        <v>2022</v>
      </c>
      <c r="C241" s="43">
        <v>8</v>
      </c>
      <c r="D241" s="43">
        <v>1812670</v>
      </c>
      <c r="E241" s="155">
        <v>4</v>
      </c>
      <c r="F241" s="151">
        <v>1407901</v>
      </c>
      <c r="G241" s="45">
        <v>158</v>
      </c>
      <c r="H241" s="45">
        <v>27476004</v>
      </c>
      <c r="I241" s="45">
        <v>101</v>
      </c>
      <c r="J241" s="45">
        <v>29674277.469999999</v>
      </c>
      <c r="K241" s="45">
        <v>1</v>
      </c>
      <c r="L241" s="45">
        <v>500000</v>
      </c>
      <c r="M241" s="45">
        <v>9</v>
      </c>
      <c r="N241" s="45">
        <v>2468038</v>
      </c>
      <c r="O241" s="45">
        <v>1</v>
      </c>
      <c r="P241" s="45">
        <v>250000</v>
      </c>
      <c r="Q241" s="45">
        <v>4</v>
      </c>
      <c r="R241" s="45">
        <v>0</v>
      </c>
      <c r="S241" s="45">
        <v>12</v>
      </c>
      <c r="T241" s="45">
        <v>4401357</v>
      </c>
      <c r="U241" s="21">
        <f t="shared" si="78"/>
        <v>298</v>
      </c>
      <c r="V241" s="22">
        <f t="shared" si="80"/>
        <v>67990247.469999999</v>
      </c>
      <c r="W241" s="19">
        <f>U241-'Single-Family'!U228</f>
        <v>-102</v>
      </c>
      <c r="X241" s="13">
        <f>W241/'Single-Family'!U228</f>
        <v>-0.255</v>
      </c>
      <c r="Y241" s="12">
        <f>V241-'Single-Family'!V228</f>
        <v>-16486473.979999989</v>
      </c>
      <c r="Z241" s="13">
        <f>Y241/'Single-Family'!V228</f>
        <v>-0.19515996474553041</v>
      </c>
      <c r="AA241" s="12">
        <f t="shared" si="79"/>
        <v>-11082545.639999993</v>
      </c>
    </row>
    <row r="242" spans="1:40" x14ac:dyDescent="0.2">
      <c r="A242" s="26" t="s">
        <v>21</v>
      </c>
      <c r="B242" s="9">
        <v>2022</v>
      </c>
      <c r="C242" s="43">
        <v>5</v>
      </c>
      <c r="D242" s="43">
        <v>1008716.87</v>
      </c>
      <c r="E242" s="155">
        <v>10</v>
      </c>
      <c r="F242" s="151">
        <v>3112500</v>
      </c>
      <c r="G242" s="45">
        <v>97</v>
      </c>
      <c r="H242" s="45">
        <v>15079546</v>
      </c>
      <c r="I242" s="45">
        <v>98</v>
      </c>
      <c r="J242" s="45">
        <v>27571699.539999999</v>
      </c>
      <c r="K242" s="45">
        <v>1</v>
      </c>
      <c r="L242" s="45">
        <v>700000</v>
      </c>
      <c r="M242" s="45">
        <v>4</v>
      </c>
      <c r="N242" s="45">
        <v>1285619</v>
      </c>
      <c r="O242" s="45">
        <v>0</v>
      </c>
      <c r="P242" s="45">
        <v>0</v>
      </c>
      <c r="Q242" s="45">
        <v>4</v>
      </c>
      <c r="R242" s="45">
        <v>0</v>
      </c>
      <c r="S242" s="45">
        <v>10</v>
      </c>
      <c r="T242" s="45">
        <v>3006024</v>
      </c>
      <c r="U242" s="21">
        <f t="shared" si="78"/>
        <v>229</v>
      </c>
      <c r="V242" s="22">
        <f t="shared" si="80"/>
        <v>51764105.409999996</v>
      </c>
      <c r="W242" s="19">
        <f>U242-'Single-Family'!U229</f>
        <v>-114</v>
      </c>
      <c r="X242" s="13">
        <f>W242/'Single-Family'!U229</f>
        <v>-0.33236151603498543</v>
      </c>
      <c r="Y242" s="12">
        <f>V242-'Single-Family'!V229</f>
        <v>-5698958.7200000063</v>
      </c>
      <c r="Z242" s="13">
        <f>Y242/'Single-Family'!V229</f>
        <v>-9.9176032574718284E-2</v>
      </c>
      <c r="AA242" s="12">
        <f t="shared" si="79"/>
        <v>-16781504.359999999</v>
      </c>
    </row>
    <row r="243" spans="1:40" x14ac:dyDescent="0.2">
      <c r="A243" s="26" t="s">
        <v>22</v>
      </c>
      <c r="B243" s="9">
        <v>2022</v>
      </c>
      <c r="C243" s="43">
        <v>11</v>
      </c>
      <c r="D243" s="43">
        <v>1889909.74</v>
      </c>
      <c r="E243" s="155">
        <v>16</v>
      </c>
      <c r="F243" s="151">
        <v>5157354</v>
      </c>
      <c r="G243" s="45">
        <v>130</v>
      </c>
      <c r="H243" s="45">
        <v>21661144</v>
      </c>
      <c r="I243" s="45">
        <v>82</v>
      </c>
      <c r="J243" s="45">
        <v>24603634.479999997</v>
      </c>
      <c r="K243" s="45">
        <v>1</v>
      </c>
      <c r="L243" s="45">
        <v>480000</v>
      </c>
      <c r="M243" s="45">
        <v>5</v>
      </c>
      <c r="N243" s="45">
        <v>1356306</v>
      </c>
      <c r="O243" s="45">
        <v>0</v>
      </c>
      <c r="P243" s="45">
        <v>0</v>
      </c>
      <c r="Q243" s="45">
        <v>4</v>
      </c>
      <c r="R243" s="45">
        <v>0</v>
      </c>
      <c r="S243" s="45">
        <v>11</v>
      </c>
      <c r="T243" s="45">
        <v>2425045</v>
      </c>
      <c r="U243" s="21">
        <f t="shared" si="78"/>
        <v>260</v>
      </c>
      <c r="V243" s="22">
        <f t="shared" si="80"/>
        <v>57573393.219999999</v>
      </c>
      <c r="W243" s="19">
        <f>U243-'Single-Family'!U230</f>
        <v>-96</v>
      </c>
      <c r="X243" s="13">
        <f>W243/'Single-Family'!U230</f>
        <v>-0.2696629213483146</v>
      </c>
      <c r="Y243" s="12">
        <f>V243-'Single-Family'!V230</f>
        <v>-18528362.479999989</v>
      </c>
      <c r="Z243" s="13">
        <f>Y243/'Single-Family'!V230</f>
        <v>-0.24346826573936706</v>
      </c>
      <c r="AA243" s="12">
        <f t="shared" si="79"/>
        <v>-35309866.839999989</v>
      </c>
    </row>
    <row r="244" spans="1:40" x14ac:dyDescent="0.2">
      <c r="A244" s="26" t="s">
        <v>23</v>
      </c>
      <c r="B244" s="9">
        <v>2022</v>
      </c>
      <c r="C244" s="43">
        <v>3</v>
      </c>
      <c r="D244" s="43">
        <v>447744.74</v>
      </c>
      <c r="E244" s="155">
        <v>12</v>
      </c>
      <c r="F244" s="151">
        <v>3331322</v>
      </c>
      <c r="G244" s="45">
        <v>87</v>
      </c>
      <c r="H244" s="45">
        <v>14585293</v>
      </c>
      <c r="I244" s="45">
        <v>63</v>
      </c>
      <c r="J244" s="45">
        <v>18912397.77</v>
      </c>
      <c r="K244" s="45">
        <v>3</v>
      </c>
      <c r="L244" s="45">
        <v>1470000</v>
      </c>
      <c r="M244" s="45">
        <v>7</v>
      </c>
      <c r="N244" s="45">
        <v>1809904</v>
      </c>
      <c r="O244" s="45">
        <v>0</v>
      </c>
      <c r="P244" s="45">
        <v>0</v>
      </c>
      <c r="Q244" s="45">
        <v>7</v>
      </c>
      <c r="R244" s="45">
        <v>0</v>
      </c>
      <c r="S244" s="45">
        <v>11</v>
      </c>
      <c r="T244" s="45">
        <v>2656258</v>
      </c>
      <c r="U244" s="21">
        <f t="shared" si="78"/>
        <v>193</v>
      </c>
      <c r="V244" s="22">
        <f t="shared" si="80"/>
        <v>43212919.509999998</v>
      </c>
      <c r="W244" s="19">
        <f>U244-'Single-Family'!U231</f>
        <v>-20</v>
      </c>
      <c r="X244" s="13">
        <f>W244/'Single-Family'!U231</f>
        <v>-9.3896713615023469E-2</v>
      </c>
      <c r="Y244" s="12">
        <f>V244-'Single-Family'!V231</f>
        <v>-7559939.5600000098</v>
      </c>
      <c r="Z244" s="13">
        <f>Y244/'Single-Family'!V231</f>
        <v>-0.14889725925375211</v>
      </c>
      <c r="AA244" s="12">
        <f t="shared" si="79"/>
        <v>-42869806.399999999</v>
      </c>
    </row>
    <row r="245" spans="1:40" x14ac:dyDescent="0.2">
      <c r="A245" s="26" t="s">
        <v>24</v>
      </c>
      <c r="B245" s="9">
        <v>2022</v>
      </c>
      <c r="C245" s="43">
        <v>6</v>
      </c>
      <c r="D245" s="43">
        <v>978464</v>
      </c>
      <c r="E245" s="155">
        <v>11</v>
      </c>
      <c r="F245" s="151">
        <v>2765332</v>
      </c>
      <c r="G245" s="45">
        <v>84</v>
      </c>
      <c r="H245" s="45">
        <v>13283876</v>
      </c>
      <c r="I245" s="45">
        <v>91</v>
      </c>
      <c r="J245" s="45">
        <v>28496049.439999994</v>
      </c>
      <c r="K245" s="45">
        <v>1</v>
      </c>
      <c r="L245" s="45">
        <v>275000</v>
      </c>
      <c r="M245" s="45">
        <v>7</v>
      </c>
      <c r="N245" s="45">
        <v>2089438</v>
      </c>
      <c r="O245" s="45">
        <v>0</v>
      </c>
      <c r="P245" s="45">
        <v>0</v>
      </c>
      <c r="Q245" s="45">
        <v>4</v>
      </c>
      <c r="R245" s="45">
        <v>0</v>
      </c>
      <c r="S245" s="45">
        <v>0</v>
      </c>
      <c r="T245" s="45">
        <v>0</v>
      </c>
      <c r="U245" s="21">
        <f t="shared" si="78"/>
        <v>204</v>
      </c>
      <c r="V245" s="22">
        <f t="shared" si="80"/>
        <v>47888159.439999998</v>
      </c>
      <c r="W245" s="19">
        <f>U245-'Single-Family'!U232</f>
        <v>-44</v>
      </c>
      <c r="X245" s="13">
        <f>W245/'Single-Family'!U232</f>
        <v>-0.17741935483870969</v>
      </c>
      <c r="Y245" s="12">
        <f>V245-'Single-Family'!V232</f>
        <v>-5906455.3100000024</v>
      </c>
      <c r="Z245" s="13">
        <f>Y245/'Single-Family'!V232</f>
        <v>-0.109796405038852</v>
      </c>
      <c r="AA245" s="12">
        <f t="shared" si="79"/>
        <v>-48776261.710000001</v>
      </c>
    </row>
    <row r="246" spans="1:40" x14ac:dyDescent="0.2">
      <c r="A246" s="26" t="s">
        <v>25</v>
      </c>
      <c r="B246" s="9">
        <v>2022</v>
      </c>
      <c r="C246" s="43">
        <v>10</v>
      </c>
      <c r="D246" s="43">
        <v>1720545</v>
      </c>
      <c r="E246" s="155">
        <v>11</v>
      </c>
      <c r="F246" s="151">
        <v>1805000</v>
      </c>
      <c r="G246" s="45">
        <v>79</v>
      </c>
      <c r="H246" s="45">
        <v>13265914</v>
      </c>
      <c r="I246" s="45">
        <v>74</v>
      </c>
      <c r="J246" s="45">
        <v>21636702.270000003</v>
      </c>
      <c r="K246" s="45">
        <v>0</v>
      </c>
      <c r="L246" s="45">
        <v>0</v>
      </c>
      <c r="M246" s="45">
        <v>5</v>
      </c>
      <c r="N246" s="45">
        <v>1327033</v>
      </c>
      <c r="O246" s="45">
        <v>0</v>
      </c>
      <c r="P246" s="45">
        <v>0</v>
      </c>
      <c r="Q246" s="45">
        <v>11</v>
      </c>
      <c r="R246" s="45">
        <v>0</v>
      </c>
      <c r="S246" s="45">
        <v>0</v>
      </c>
      <c r="T246" s="45">
        <v>0</v>
      </c>
      <c r="U246" s="21">
        <f t="shared" si="78"/>
        <v>190</v>
      </c>
      <c r="V246" s="22">
        <f t="shared" si="80"/>
        <v>39755194.270000003</v>
      </c>
      <c r="W246" s="19">
        <f>U246-'Single-Family'!U233</f>
        <v>-74</v>
      </c>
      <c r="X246" s="13">
        <f>W246/'Single-Family'!U233</f>
        <v>-0.28030303030303028</v>
      </c>
      <c r="Y246" s="12">
        <f>V246-'Single-Family'!V233</f>
        <v>-19869201.630000003</v>
      </c>
      <c r="Z246" s="13">
        <f>Y246/'Single-Family'!V233</f>
        <v>-0.33323946230539503</v>
      </c>
      <c r="AA246" s="12">
        <f t="shared" si="79"/>
        <v>-68645463.340000004</v>
      </c>
    </row>
    <row r="247" spans="1:40" x14ac:dyDescent="0.2">
      <c r="A247" s="26" t="s">
        <v>26</v>
      </c>
      <c r="B247" s="9">
        <v>2022</v>
      </c>
      <c r="C247" s="43">
        <v>5</v>
      </c>
      <c r="D247" s="43">
        <v>785715</v>
      </c>
      <c r="E247" s="155">
        <v>4</v>
      </c>
      <c r="F247" s="151">
        <v>1785000</v>
      </c>
      <c r="G247" s="45">
        <v>107</v>
      </c>
      <c r="H247" s="45">
        <v>15446041</v>
      </c>
      <c r="I247" s="45">
        <v>92</v>
      </c>
      <c r="J247" s="45">
        <v>26875911.670000006</v>
      </c>
      <c r="K247" s="45">
        <v>0</v>
      </c>
      <c r="L247" s="45">
        <v>0</v>
      </c>
      <c r="M247" s="45">
        <v>10</v>
      </c>
      <c r="N247" s="45">
        <v>2045070</v>
      </c>
      <c r="O247" s="45">
        <v>0</v>
      </c>
      <c r="P247" s="45">
        <v>0</v>
      </c>
      <c r="Q247" s="45">
        <v>2</v>
      </c>
      <c r="R247" s="45">
        <v>0</v>
      </c>
      <c r="S247" s="45">
        <v>0</v>
      </c>
      <c r="T247" s="45">
        <v>0</v>
      </c>
      <c r="U247" s="21">
        <f t="shared" si="78"/>
        <v>220</v>
      </c>
      <c r="V247" s="22">
        <f t="shared" si="80"/>
        <v>46937737.670000002</v>
      </c>
      <c r="W247" s="19">
        <f>U247-'Single-Family'!U234</f>
        <v>-70</v>
      </c>
      <c r="X247" s="13">
        <f>W247/'Single-Family'!U234</f>
        <v>-0.2413793103448276</v>
      </c>
      <c r="Y247" s="12">
        <f>V247-'Single-Family'!V234</f>
        <v>-20383307.149999991</v>
      </c>
      <c r="Z247" s="13">
        <f>Y247/'Single-Family'!V234</f>
        <v>-0.30277764114475597</v>
      </c>
      <c r="AA247" s="12">
        <f t="shared" si="79"/>
        <v>-89028770.489999995</v>
      </c>
    </row>
    <row r="248" spans="1:40" x14ac:dyDescent="0.2">
      <c r="A248" s="26" t="s">
        <v>27</v>
      </c>
      <c r="B248" s="9">
        <v>2022</v>
      </c>
      <c r="C248" s="43">
        <v>7</v>
      </c>
      <c r="D248" s="43">
        <v>1555130</v>
      </c>
      <c r="E248" s="155">
        <v>5</v>
      </c>
      <c r="F248" s="151">
        <v>1645000</v>
      </c>
      <c r="G248" s="45">
        <v>78</v>
      </c>
      <c r="H248" s="45">
        <v>14977449</v>
      </c>
      <c r="I248" s="45">
        <v>78</v>
      </c>
      <c r="J248" s="45">
        <v>19962208.170000002</v>
      </c>
      <c r="K248" s="45">
        <v>0</v>
      </c>
      <c r="L248" s="45">
        <v>0</v>
      </c>
      <c r="M248" s="45">
        <v>4</v>
      </c>
      <c r="N248" s="45">
        <v>1444960</v>
      </c>
      <c r="O248" s="45">
        <v>0</v>
      </c>
      <c r="P248" s="45">
        <v>0</v>
      </c>
      <c r="Q248" s="45">
        <v>5</v>
      </c>
      <c r="R248" s="45">
        <v>0</v>
      </c>
      <c r="S248" s="45">
        <v>0</v>
      </c>
      <c r="T248" s="45">
        <v>0</v>
      </c>
      <c r="U248" s="21">
        <f t="shared" si="78"/>
        <v>177</v>
      </c>
      <c r="V248" s="22">
        <f t="shared" si="80"/>
        <v>39584747.170000002</v>
      </c>
      <c r="W248" s="19">
        <f>U248-'Single-Family'!U235</f>
        <v>-79</v>
      </c>
      <c r="X248" s="13">
        <f>W248/'Single-Family'!U235</f>
        <v>-0.30859375</v>
      </c>
      <c r="Y248" s="12">
        <f>V248-'Single-Family'!V235</f>
        <v>-16131083.189999998</v>
      </c>
      <c r="Z248" s="13">
        <f>Y248/'Single-Family'!V235</f>
        <v>-0.28952423549593126</v>
      </c>
      <c r="AA248" s="12">
        <f t="shared" si="79"/>
        <v>-105159853.67999999</v>
      </c>
    </row>
    <row r="249" spans="1:40" x14ac:dyDescent="0.2">
      <c r="A249" s="26" t="s">
        <v>28</v>
      </c>
      <c r="B249" s="9">
        <v>2022</v>
      </c>
      <c r="C249" s="43">
        <v>2</v>
      </c>
      <c r="D249" s="43">
        <v>295714</v>
      </c>
      <c r="E249" s="155">
        <v>8</v>
      </c>
      <c r="F249" s="151">
        <v>2832940</v>
      </c>
      <c r="G249" s="45">
        <v>73</v>
      </c>
      <c r="H249" s="45">
        <v>11281023</v>
      </c>
      <c r="I249" s="45">
        <v>44</v>
      </c>
      <c r="J249" s="45">
        <v>12461371.550000001</v>
      </c>
      <c r="K249" s="45">
        <v>1</v>
      </c>
      <c r="L249" s="45">
        <v>400000</v>
      </c>
      <c r="M249" s="45">
        <v>8</v>
      </c>
      <c r="N249" s="45">
        <v>1765109</v>
      </c>
      <c r="O249" s="45">
        <v>0</v>
      </c>
      <c r="P249" s="45">
        <v>0</v>
      </c>
      <c r="Q249" s="45">
        <v>0</v>
      </c>
      <c r="R249" s="45">
        <v>0</v>
      </c>
      <c r="S249" s="45">
        <v>0</v>
      </c>
      <c r="T249" s="45">
        <v>0</v>
      </c>
      <c r="U249" s="21">
        <f t="shared" si="78"/>
        <v>136</v>
      </c>
      <c r="V249" s="22">
        <f t="shared" si="80"/>
        <v>29036157.550000001</v>
      </c>
      <c r="W249" s="19">
        <f>U249-'Single-Family'!U236</f>
        <v>-89</v>
      </c>
      <c r="X249" s="13">
        <f>W249/'Single-Family'!U236</f>
        <v>-0.39555555555555555</v>
      </c>
      <c r="Y249" s="12">
        <f>V249-'Single-Family'!V236</f>
        <v>-22368627.760000002</v>
      </c>
      <c r="Z249" s="13">
        <f>Y249/'Single-Family'!V236</f>
        <v>-0.43514679859286431</v>
      </c>
      <c r="AA249" s="12">
        <f>AA248+Y249</f>
        <v>-127528481.44</v>
      </c>
    </row>
    <row r="250" spans="1:40" ht="13.5" thickBot="1" x14ac:dyDescent="0.25">
      <c r="A250" s="27" t="s">
        <v>29</v>
      </c>
      <c r="B250" s="15">
        <v>2022</v>
      </c>
      <c r="C250" s="44">
        <f>SUM(C238:C249)</f>
        <v>80</v>
      </c>
      <c r="D250" s="44">
        <f t="shared" ref="D250" si="82">SUM(D238:D249)</f>
        <v>14915092.710000001</v>
      </c>
      <c r="E250" s="152">
        <f>SUM(E238:E249)</f>
        <v>101</v>
      </c>
      <c r="F250" s="44">
        <f t="shared" ref="F250:V250" si="83">SUM(F238:F249)</f>
        <v>29258482</v>
      </c>
      <c r="G250" s="152">
        <f t="shared" si="83"/>
        <v>1211</v>
      </c>
      <c r="H250" s="44">
        <f t="shared" si="83"/>
        <v>201804994</v>
      </c>
      <c r="I250" s="152">
        <f t="shared" si="83"/>
        <v>1063</v>
      </c>
      <c r="J250" s="44">
        <f t="shared" si="83"/>
        <v>304156948.32000005</v>
      </c>
      <c r="K250" s="152">
        <f t="shared" si="83"/>
        <v>16</v>
      </c>
      <c r="L250" s="44">
        <f t="shared" si="83"/>
        <v>7665000</v>
      </c>
      <c r="M250" s="152">
        <f t="shared" si="83"/>
        <v>69</v>
      </c>
      <c r="N250" s="44">
        <f t="shared" si="83"/>
        <v>18641915</v>
      </c>
      <c r="O250" s="152">
        <f t="shared" si="83"/>
        <v>3</v>
      </c>
      <c r="P250" s="44">
        <f t="shared" si="83"/>
        <v>1150000</v>
      </c>
      <c r="Q250" s="152">
        <f t="shared" si="83"/>
        <v>47</v>
      </c>
      <c r="R250" s="44">
        <f t="shared" si="83"/>
        <v>0</v>
      </c>
      <c r="S250" s="152">
        <f t="shared" si="83"/>
        <v>58</v>
      </c>
      <c r="T250" s="16">
        <f t="shared" si="83"/>
        <v>16398398</v>
      </c>
      <c r="U250" s="23">
        <f t="shared" si="83"/>
        <v>2648</v>
      </c>
      <c r="V250" s="24">
        <f t="shared" si="83"/>
        <v>593990830.02999985</v>
      </c>
      <c r="W250" s="20">
        <f>U250-'Single-Family'!U237</f>
        <v>-733</v>
      </c>
      <c r="X250" s="18">
        <f>W250/'Single-Family'!U237</f>
        <v>-0.21679976338361431</v>
      </c>
      <c r="Y250" s="17">
        <f>V250-'Single-Family'!V237</f>
        <v>-127528481.44000018</v>
      </c>
      <c r="Z250" s="18">
        <f>Y250/'Single-Family'!V237</f>
        <v>-0.17674992119085184</v>
      </c>
      <c r="AA250" s="17">
        <f>Y250</f>
        <v>-127528481.44000018</v>
      </c>
    </row>
    <row r="251" spans="1:40" x14ac:dyDescent="0.2">
      <c r="A251" s="26" t="s">
        <v>17</v>
      </c>
      <c r="B251" s="9">
        <v>2023</v>
      </c>
      <c r="C251" s="153">
        <v>3</v>
      </c>
      <c r="D251" s="153">
        <v>557934</v>
      </c>
      <c r="E251" s="154">
        <v>4</v>
      </c>
      <c r="F251" s="151">
        <v>1019960</v>
      </c>
      <c r="G251" s="45">
        <v>133</v>
      </c>
      <c r="H251" s="45">
        <v>16133579</v>
      </c>
      <c r="I251" s="45">
        <v>52</v>
      </c>
      <c r="J251" s="45">
        <v>13649713.510000002</v>
      </c>
      <c r="K251" s="45">
        <v>1</v>
      </c>
      <c r="L251" s="45">
        <v>350000</v>
      </c>
      <c r="M251" s="45">
        <v>2</v>
      </c>
      <c r="N251" s="45">
        <v>402783</v>
      </c>
      <c r="O251" s="45">
        <v>0</v>
      </c>
      <c r="P251" s="45">
        <v>0</v>
      </c>
      <c r="Q251" s="45">
        <v>3</v>
      </c>
      <c r="R251" s="45">
        <v>0</v>
      </c>
      <c r="S251" s="45">
        <v>1</v>
      </c>
      <c r="T251" s="45">
        <v>300000</v>
      </c>
      <c r="U251" s="21">
        <f>SUM(C251+G251+I251+K251+M251+O251+Q251+S251+E251)</f>
        <v>199</v>
      </c>
      <c r="V251" s="22">
        <f t="shared" ref="V251" si="84">SUM(D251+H251+J251+L251+N251+P251+R251+T251+F251)</f>
        <v>32413969.510000002</v>
      </c>
      <c r="W251" s="19">
        <f>U251-'Single-Family'!U238</f>
        <v>56</v>
      </c>
      <c r="X251" s="13">
        <f>W251/'Single-Family'!U238</f>
        <v>0.39160839160839161</v>
      </c>
      <c r="Y251" s="12">
        <f>V251-'Single-Family'!V238</f>
        <v>-2970333.2500000037</v>
      </c>
      <c r="Z251" s="13">
        <f>Y251/'Single-Family'!V238</f>
        <v>-8.3944942200692471E-2</v>
      </c>
      <c r="AA251" s="12">
        <f>Y251</f>
        <v>-2970333.2500000037</v>
      </c>
      <c r="AC251" s="26">
        <f t="array" ref="AC251:AN252">TRANSPOSE(U251:V262)</f>
        <v>199</v>
      </c>
      <c r="AD251" s="26">
        <v>129</v>
      </c>
      <c r="AE251" s="26">
        <v>0</v>
      </c>
      <c r="AF251" s="26">
        <v>0</v>
      </c>
      <c r="AG251" s="26">
        <v>0</v>
      </c>
      <c r="AH251" s="26">
        <v>0</v>
      </c>
      <c r="AI251" s="26">
        <v>0</v>
      </c>
      <c r="AJ251" s="26">
        <v>0</v>
      </c>
      <c r="AK251" s="26">
        <v>0</v>
      </c>
      <c r="AL251" s="26">
        <v>0</v>
      </c>
      <c r="AM251" s="26">
        <v>0</v>
      </c>
      <c r="AN251" s="26">
        <v>0</v>
      </c>
    </row>
    <row r="252" spans="1:40" x14ac:dyDescent="0.2">
      <c r="A252" s="26" t="s">
        <v>18</v>
      </c>
      <c r="B252" s="9">
        <v>2023</v>
      </c>
      <c r="C252" s="43">
        <v>3</v>
      </c>
      <c r="D252" s="43">
        <v>557934</v>
      </c>
      <c r="E252" s="155">
        <v>1</v>
      </c>
      <c r="F252" s="151">
        <v>360000</v>
      </c>
      <c r="G252" s="45">
        <v>65</v>
      </c>
      <c r="H252" s="45">
        <v>10184631</v>
      </c>
      <c r="I252" s="45">
        <v>48</v>
      </c>
      <c r="J252" s="45">
        <v>12430401.390000001</v>
      </c>
      <c r="K252" s="45">
        <v>2</v>
      </c>
      <c r="L252" s="45">
        <v>760000</v>
      </c>
      <c r="M252" s="45">
        <v>3</v>
      </c>
      <c r="N252" s="45">
        <v>924531</v>
      </c>
      <c r="O252" s="45">
        <v>0</v>
      </c>
      <c r="P252" s="45">
        <v>0</v>
      </c>
      <c r="Q252" s="45">
        <v>6</v>
      </c>
      <c r="R252" s="45">
        <v>0</v>
      </c>
      <c r="S252" s="45">
        <v>1</v>
      </c>
      <c r="T252" s="45">
        <v>200000</v>
      </c>
      <c r="U252" s="21">
        <f t="shared" ref="U252:U262" si="85">SUM(C252+G252+I252+K252+M252+O252+Q252+S252+E252)</f>
        <v>129</v>
      </c>
      <c r="V252" s="22">
        <f>SUM(D252+H252+J252+L252+N252+P252+R252+T252+F252)</f>
        <v>25417497.390000001</v>
      </c>
      <c r="W252" s="19">
        <f>U252-'Single-Family'!U239</f>
        <v>-121</v>
      </c>
      <c r="X252" s="13">
        <f>W252/'Single-Family'!U239</f>
        <v>-0.48399999999999999</v>
      </c>
      <c r="Y252" s="12">
        <f>V252-'Single-Family'!V239</f>
        <v>-28815605.069999993</v>
      </c>
      <c r="Z252" s="13">
        <f>Y252/'Single-Family'!V239</f>
        <v>-0.53132872291886946</v>
      </c>
      <c r="AA252" s="12">
        <f t="shared" ref="AA252:AA261" si="86">AA251+Y252</f>
        <v>-31785938.319999997</v>
      </c>
      <c r="AC252" s="26">
        <v>32413969.510000002</v>
      </c>
      <c r="AD252" s="26">
        <v>25417497.390000001</v>
      </c>
      <c r="AE252" s="26">
        <v>0</v>
      </c>
      <c r="AF252" s="26">
        <v>0</v>
      </c>
      <c r="AG252" s="26">
        <v>0</v>
      </c>
      <c r="AH252" s="26">
        <v>0</v>
      </c>
      <c r="AI252" s="26">
        <v>0</v>
      </c>
      <c r="AJ252" s="26">
        <v>0</v>
      </c>
      <c r="AK252" s="26">
        <v>0</v>
      </c>
      <c r="AL252" s="26">
        <v>0</v>
      </c>
      <c r="AM252" s="26">
        <v>0</v>
      </c>
      <c r="AN252" s="26">
        <v>0</v>
      </c>
    </row>
    <row r="253" spans="1:40" x14ac:dyDescent="0.2">
      <c r="A253" s="26" t="s">
        <v>19</v>
      </c>
      <c r="B253" s="9">
        <v>2023</v>
      </c>
      <c r="C253" s="43">
        <v>0</v>
      </c>
      <c r="D253" s="43">
        <v>0</v>
      </c>
      <c r="E253" s="155">
        <v>0</v>
      </c>
      <c r="F253" s="151">
        <v>0</v>
      </c>
      <c r="G253" s="45">
        <v>0</v>
      </c>
      <c r="H253" s="45">
        <v>0</v>
      </c>
      <c r="I253" s="45">
        <v>0</v>
      </c>
      <c r="J253" s="45">
        <v>0</v>
      </c>
      <c r="K253" s="45">
        <v>0</v>
      </c>
      <c r="L253" s="45">
        <v>0</v>
      </c>
      <c r="M253" s="45">
        <v>0</v>
      </c>
      <c r="N253" s="45">
        <v>0</v>
      </c>
      <c r="O253" s="45">
        <v>0</v>
      </c>
      <c r="P253" s="45">
        <v>0</v>
      </c>
      <c r="Q253" s="45">
        <v>0</v>
      </c>
      <c r="R253" s="45">
        <v>0</v>
      </c>
      <c r="S253" s="45">
        <v>0</v>
      </c>
      <c r="T253" s="45">
        <v>0</v>
      </c>
      <c r="U253" s="21">
        <f t="shared" si="85"/>
        <v>0</v>
      </c>
      <c r="V253" s="22">
        <f t="shared" ref="V253:V262" si="87">SUM(D253+H253+J253+L253+N253+P253+R253+T253+F253)</f>
        <v>0</v>
      </c>
      <c r="W253" s="19">
        <f>U253-'Single-Family'!U240</f>
        <v>-348</v>
      </c>
      <c r="X253" s="13">
        <f>W253/'Single-Family'!U240</f>
        <v>-1</v>
      </c>
      <c r="Y253" s="12">
        <f>V253-'Single-Family'!V240</f>
        <v>-80630763.099999994</v>
      </c>
      <c r="Z253" s="13">
        <f>Y253/'Single-Family'!V240</f>
        <v>-1</v>
      </c>
      <c r="AA253" s="12">
        <f t="shared" si="86"/>
        <v>-112416701.41999999</v>
      </c>
      <c r="AC253" s="26">
        <f>AC252/$AC$137</f>
        <v>32.413969510000001</v>
      </c>
      <c r="AD253" s="26">
        <f t="shared" ref="AD253:AN253" si="88">AD252/$AC$137</f>
        <v>25.417497390000001</v>
      </c>
      <c r="AE253" s="26">
        <f t="shared" si="88"/>
        <v>0</v>
      </c>
      <c r="AF253" s="26">
        <f t="shared" si="88"/>
        <v>0</v>
      </c>
      <c r="AG253" s="26">
        <f t="shared" si="88"/>
        <v>0</v>
      </c>
      <c r="AH253" s="26">
        <f t="shared" si="88"/>
        <v>0</v>
      </c>
      <c r="AI253" s="26">
        <f t="shared" si="88"/>
        <v>0</v>
      </c>
      <c r="AJ253" s="26">
        <f t="shared" si="88"/>
        <v>0</v>
      </c>
      <c r="AK253" s="26">
        <f t="shared" si="88"/>
        <v>0</v>
      </c>
      <c r="AL253" s="26">
        <f t="shared" si="88"/>
        <v>0</v>
      </c>
      <c r="AM253" s="26">
        <f t="shared" si="88"/>
        <v>0</v>
      </c>
      <c r="AN253" s="26">
        <f t="shared" si="88"/>
        <v>0</v>
      </c>
    </row>
    <row r="254" spans="1:40" x14ac:dyDescent="0.2">
      <c r="A254" s="26" t="s">
        <v>20</v>
      </c>
      <c r="B254" s="9">
        <v>2023</v>
      </c>
      <c r="C254" s="43">
        <v>0</v>
      </c>
      <c r="D254" s="43">
        <v>0</v>
      </c>
      <c r="E254" s="155">
        <v>0</v>
      </c>
      <c r="F254" s="151">
        <v>0</v>
      </c>
      <c r="G254" s="45">
        <v>0</v>
      </c>
      <c r="H254" s="45">
        <v>0</v>
      </c>
      <c r="I254" s="45">
        <v>0</v>
      </c>
      <c r="J254" s="45">
        <v>0</v>
      </c>
      <c r="K254" s="45">
        <v>0</v>
      </c>
      <c r="L254" s="45">
        <v>0</v>
      </c>
      <c r="M254" s="45">
        <v>0</v>
      </c>
      <c r="N254" s="45">
        <v>0</v>
      </c>
      <c r="O254" s="45">
        <v>0</v>
      </c>
      <c r="P254" s="45">
        <v>0</v>
      </c>
      <c r="Q254" s="45">
        <v>0</v>
      </c>
      <c r="R254" s="45">
        <v>0</v>
      </c>
      <c r="S254" s="45">
        <v>0</v>
      </c>
      <c r="T254" s="45">
        <v>0</v>
      </c>
      <c r="U254" s="21">
        <f t="shared" si="85"/>
        <v>0</v>
      </c>
      <c r="V254" s="22">
        <f>SUM(D254+H254+J254+L254+N254+P254+R254+T254+F254)</f>
        <v>0</v>
      </c>
      <c r="W254" s="19">
        <f>U254-'Single-Family'!U241</f>
        <v>-298</v>
      </c>
      <c r="X254" s="13">
        <f>W254/'Single-Family'!U241</f>
        <v>-1</v>
      </c>
      <c r="Y254" s="12">
        <f>V254-'Single-Family'!V241</f>
        <v>-67990247.469999999</v>
      </c>
      <c r="Z254" s="13">
        <f>Y254/'Single-Family'!V241</f>
        <v>-1</v>
      </c>
      <c r="AA254" s="12">
        <f t="shared" si="86"/>
        <v>-180406948.88999999</v>
      </c>
    </row>
    <row r="255" spans="1:40" x14ac:dyDescent="0.2">
      <c r="A255" s="26" t="s">
        <v>21</v>
      </c>
      <c r="B255" s="9">
        <v>2023</v>
      </c>
      <c r="C255" s="43">
        <v>0</v>
      </c>
      <c r="D255" s="43">
        <v>0</v>
      </c>
      <c r="E255" s="155">
        <v>0</v>
      </c>
      <c r="F255" s="151">
        <v>0</v>
      </c>
      <c r="G255" s="45">
        <v>0</v>
      </c>
      <c r="H255" s="45">
        <v>0</v>
      </c>
      <c r="I255" s="45">
        <v>0</v>
      </c>
      <c r="J255" s="45">
        <v>0</v>
      </c>
      <c r="K255" s="45">
        <v>0</v>
      </c>
      <c r="L255" s="45">
        <v>0</v>
      </c>
      <c r="M255" s="45">
        <v>0</v>
      </c>
      <c r="N255" s="45">
        <v>0</v>
      </c>
      <c r="O255" s="45">
        <v>0</v>
      </c>
      <c r="P255" s="45">
        <v>0</v>
      </c>
      <c r="Q255" s="45">
        <v>0</v>
      </c>
      <c r="R255" s="45">
        <v>0</v>
      </c>
      <c r="S255" s="45">
        <v>0</v>
      </c>
      <c r="T255" s="45">
        <v>0</v>
      </c>
      <c r="U255" s="21">
        <f t="shared" si="85"/>
        <v>0</v>
      </c>
      <c r="V255" s="22">
        <f t="shared" si="87"/>
        <v>0</v>
      </c>
      <c r="W255" s="19">
        <f>U255-'Single-Family'!U242</f>
        <v>-229</v>
      </c>
      <c r="X255" s="13">
        <f>W255/'Single-Family'!U242</f>
        <v>-1</v>
      </c>
      <c r="Y255" s="12">
        <f>V255-'Single-Family'!V242</f>
        <v>-51764105.409999996</v>
      </c>
      <c r="Z255" s="13">
        <f>Y255/'Single-Family'!V242</f>
        <v>-1</v>
      </c>
      <c r="AA255" s="12">
        <f t="shared" si="86"/>
        <v>-232171054.29999998</v>
      </c>
    </row>
    <row r="256" spans="1:40" x14ac:dyDescent="0.2">
      <c r="A256" s="26" t="s">
        <v>22</v>
      </c>
      <c r="B256" s="9">
        <v>2023</v>
      </c>
      <c r="C256" s="43">
        <v>0</v>
      </c>
      <c r="D256" s="43">
        <v>0</v>
      </c>
      <c r="E256" s="155">
        <v>0</v>
      </c>
      <c r="F256" s="151">
        <v>0</v>
      </c>
      <c r="G256" s="45">
        <v>0</v>
      </c>
      <c r="H256" s="45">
        <v>0</v>
      </c>
      <c r="I256" s="45">
        <v>0</v>
      </c>
      <c r="J256" s="45">
        <v>0</v>
      </c>
      <c r="K256" s="45">
        <v>0</v>
      </c>
      <c r="L256" s="45">
        <v>0</v>
      </c>
      <c r="M256" s="45">
        <v>0</v>
      </c>
      <c r="N256" s="45">
        <v>0</v>
      </c>
      <c r="O256" s="45">
        <v>0</v>
      </c>
      <c r="P256" s="45">
        <v>0</v>
      </c>
      <c r="Q256" s="45">
        <v>0</v>
      </c>
      <c r="R256" s="45">
        <v>0</v>
      </c>
      <c r="S256" s="45">
        <v>0</v>
      </c>
      <c r="T256" s="45">
        <v>0</v>
      </c>
      <c r="U256" s="21">
        <f t="shared" si="85"/>
        <v>0</v>
      </c>
      <c r="V256" s="22">
        <f t="shared" si="87"/>
        <v>0</v>
      </c>
      <c r="W256" s="19">
        <f>U256-'Single-Family'!U243</f>
        <v>-260</v>
      </c>
      <c r="X256" s="13">
        <f>W256/'Single-Family'!U243</f>
        <v>-1</v>
      </c>
      <c r="Y256" s="12">
        <f>V256-'Single-Family'!V243</f>
        <v>-57573393.219999999</v>
      </c>
      <c r="Z256" s="13">
        <f>Y256/'Single-Family'!V243</f>
        <v>-1</v>
      </c>
      <c r="AA256" s="12">
        <f t="shared" si="86"/>
        <v>-289744447.51999998</v>
      </c>
    </row>
    <row r="257" spans="1:27" x14ac:dyDescent="0.2">
      <c r="A257" s="26" t="s">
        <v>23</v>
      </c>
      <c r="B257" s="9">
        <v>2023</v>
      </c>
      <c r="C257" s="43">
        <v>0</v>
      </c>
      <c r="D257" s="43">
        <v>0</v>
      </c>
      <c r="E257" s="155">
        <v>0</v>
      </c>
      <c r="F257" s="151">
        <v>0</v>
      </c>
      <c r="G257" s="45">
        <v>0</v>
      </c>
      <c r="H257" s="45">
        <v>0</v>
      </c>
      <c r="I257" s="45">
        <v>0</v>
      </c>
      <c r="J257" s="45">
        <v>0</v>
      </c>
      <c r="K257" s="45">
        <v>0</v>
      </c>
      <c r="L257" s="45">
        <v>0</v>
      </c>
      <c r="M257" s="45">
        <v>0</v>
      </c>
      <c r="N257" s="45">
        <v>0</v>
      </c>
      <c r="O257" s="45">
        <v>0</v>
      </c>
      <c r="P257" s="45">
        <v>0</v>
      </c>
      <c r="Q257" s="45">
        <v>0</v>
      </c>
      <c r="R257" s="45">
        <v>0</v>
      </c>
      <c r="S257" s="45">
        <v>0</v>
      </c>
      <c r="T257" s="45">
        <v>0</v>
      </c>
      <c r="U257" s="21">
        <f t="shared" si="85"/>
        <v>0</v>
      </c>
      <c r="V257" s="22">
        <f t="shared" si="87"/>
        <v>0</v>
      </c>
      <c r="W257" s="19">
        <f>U257-'Single-Family'!U244</f>
        <v>-193</v>
      </c>
      <c r="X257" s="13">
        <f>W257/'Single-Family'!U244</f>
        <v>-1</v>
      </c>
      <c r="Y257" s="12">
        <f>V257-'Single-Family'!V244</f>
        <v>-43212919.509999998</v>
      </c>
      <c r="Z257" s="13">
        <f>Y257/'Single-Family'!V244</f>
        <v>-1</v>
      </c>
      <c r="AA257" s="12">
        <f t="shared" si="86"/>
        <v>-332957367.02999997</v>
      </c>
    </row>
    <row r="258" spans="1:27" x14ac:dyDescent="0.2">
      <c r="A258" s="26" t="s">
        <v>24</v>
      </c>
      <c r="B258" s="9">
        <v>2023</v>
      </c>
      <c r="C258" s="43">
        <v>0</v>
      </c>
      <c r="D258" s="43">
        <v>0</v>
      </c>
      <c r="E258" s="155">
        <v>0</v>
      </c>
      <c r="F258" s="151">
        <v>0</v>
      </c>
      <c r="G258" s="45">
        <v>0</v>
      </c>
      <c r="H258" s="45">
        <v>0</v>
      </c>
      <c r="I258" s="45">
        <v>0</v>
      </c>
      <c r="J258" s="45">
        <v>0</v>
      </c>
      <c r="K258" s="45">
        <v>0</v>
      </c>
      <c r="L258" s="45">
        <v>0</v>
      </c>
      <c r="M258" s="45">
        <v>0</v>
      </c>
      <c r="N258" s="45">
        <v>0</v>
      </c>
      <c r="O258" s="45">
        <v>0</v>
      </c>
      <c r="P258" s="45">
        <v>0</v>
      </c>
      <c r="Q258" s="45">
        <v>0</v>
      </c>
      <c r="R258" s="45">
        <v>0</v>
      </c>
      <c r="S258" s="45">
        <v>0</v>
      </c>
      <c r="T258" s="45">
        <v>0</v>
      </c>
      <c r="U258" s="21">
        <f t="shared" si="85"/>
        <v>0</v>
      </c>
      <c r="V258" s="22">
        <f t="shared" si="87"/>
        <v>0</v>
      </c>
      <c r="W258" s="19">
        <f>U258-'Single-Family'!U245</f>
        <v>-204</v>
      </c>
      <c r="X258" s="13">
        <f>W258/'Single-Family'!U245</f>
        <v>-1</v>
      </c>
      <c r="Y258" s="12">
        <f>V258-'Single-Family'!V245</f>
        <v>-47888159.439999998</v>
      </c>
      <c r="Z258" s="13">
        <f>Y258/'Single-Family'!V245</f>
        <v>-1</v>
      </c>
      <c r="AA258" s="12">
        <f t="shared" si="86"/>
        <v>-380845526.46999997</v>
      </c>
    </row>
    <row r="259" spans="1:27" x14ac:dyDescent="0.2">
      <c r="A259" s="26" t="s">
        <v>25</v>
      </c>
      <c r="B259" s="9">
        <v>2023</v>
      </c>
      <c r="C259" s="43">
        <v>0</v>
      </c>
      <c r="D259" s="43">
        <v>0</v>
      </c>
      <c r="E259" s="155">
        <v>0</v>
      </c>
      <c r="F259" s="151">
        <v>0</v>
      </c>
      <c r="G259" s="45">
        <v>0</v>
      </c>
      <c r="H259" s="45">
        <v>0</v>
      </c>
      <c r="I259" s="45">
        <v>0</v>
      </c>
      <c r="J259" s="45">
        <v>0</v>
      </c>
      <c r="K259" s="45">
        <v>0</v>
      </c>
      <c r="L259" s="45">
        <v>0</v>
      </c>
      <c r="M259" s="45">
        <v>0</v>
      </c>
      <c r="N259" s="45">
        <v>0</v>
      </c>
      <c r="O259" s="45">
        <v>0</v>
      </c>
      <c r="P259" s="45">
        <v>0</v>
      </c>
      <c r="Q259" s="45">
        <v>0</v>
      </c>
      <c r="R259" s="45">
        <v>0</v>
      </c>
      <c r="S259" s="45">
        <v>0</v>
      </c>
      <c r="T259" s="45">
        <v>0</v>
      </c>
      <c r="U259" s="21">
        <f t="shared" si="85"/>
        <v>0</v>
      </c>
      <c r="V259" s="22">
        <f t="shared" si="87"/>
        <v>0</v>
      </c>
      <c r="W259" s="19">
        <f>U259-'Single-Family'!U246</f>
        <v>-190</v>
      </c>
      <c r="X259" s="13">
        <f>W259/'Single-Family'!U246</f>
        <v>-1</v>
      </c>
      <c r="Y259" s="12">
        <f>V259-'Single-Family'!V246</f>
        <v>-39755194.270000003</v>
      </c>
      <c r="Z259" s="13">
        <f>Y259/'Single-Family'!V246</f>
        <v>-1</v>
      </c>
      <c r="AA259" s="12">
        <f t="shared" si="86"/>
        <v>-420600720.73999995</v>
      </c>
    </row>
    <row r="260" spans="1:27" x14ac:dyDescent="0.2">
      <c r="A260" s="26" t="s">
        <v>26</v>
      </c>
      <c r="B260" s="9">
        <v>2023</v>
      </c>
      <c r="C260" s="43">
        <v>0</v>
      </c>
      <c r="D260" s="43">
        <v>0</v>
      </c>
      <c r="E260" s="155">
        <v>0</v>
      </c>
      <c r="F260" s="151">
        <v>0</v>
      </c>
      <c r="G260" s="45">
        <v>0</v>
      </c>
      <c r="H260" s="45">
        <v>0</v>
      </c>
      <c r="I260" s="45">
        <v>0</v>
      </c>
      <c r="J260" s="45">
        <v>0</v>
      </c>
      <c r="K260" s="45">
        <v>0</v>
      </c>
      <c r="L260" s="45">
        <v>0</v>
      </c>
      <c r="M260" s="45">
        <v>0</v>
      </c>
      <c r="N260" s="45">
        <v>0</v>
      </c>
      <c r="O260" s="45">
        <v>0</v>
      </c>
      <c r="P260" s="45">
        <v>0</v>
      </c>
      <c r="Q260" s="45">
        <v>0</v>
      </c>
      <c r="R260" s="45">
        <v>0</v>
      </c>
      <c r="S260" s="45">
        <v>0</v>
      </c>
      <c r="T260" s="45">
        <v>0</v>
      </c>
      <c r="U260" s="21">
        <f t="shared" si="85"/>
        <v>0</v>
      </c>
      <c r="V260" s="22">
        <f t="shared" si="87"/>
        <v>0</v>
      </c>
      <c r="W260" s="19">
        <f>U260-'Single-Family'!U247</f>
        <v>-220</v>
      </c>
      <c r="X260" s="13">
        <f>W260/'Single-Family'!U247</f>
        <v>-1</v>
      </c>
      <c r="Y260" s="12">
        <f>V260-'Single-Family'!V247</f>
        <v>-46937737.670000002</v>
      </c>
      <c r="Z260" s="13">
        <f>Y260/'Single-Family'!V247</f>
        <v>-1</v>
      </c>
      <c r="AA260" s="12">
        <f t="shared" si="86"/>
        <v>-467538458.40999997</v>
      </c>
    </row>
    <row r="261" spans="1:27" x14ac:dyDescent="0.2">
      <c r="A261" s="26" t="s">
        <v>27</v>
      </c>
      <c r="B261" s="9">
        <v>2023</v>
      </c>
      <c r="C261" s="43">
        <v>0</v>
      </c>
      <c r="D261" s="43">
        <v>0</v>
      </c>
      <c r="E261" s="155">
        <v>0</v>
      </c>
      <c r="F261" s="151">
        <v>0</v>
      </c>
      <c r="G261" s="45">
        <v>0</v>
      </c>
      <c r="H261" s="45">
        <v>0</v>
      </c>
      <c r="I261" s="45">
        <v>0</v>
      </c>
      <c r="J261" s="45">
        <v>0</v>
      </c>
      <c r="K261" s="45">
        <v>0</v>
      </c>
      <c r="L261" s="45">
        <v>0</v>
      </c>
      <c r="M261" s="45">
        <v>0</v>
      </c>
      <c r="N261" s="45">
        <v>0</v>
      </c>
      <c r="O261" s="45">
        <v>0</v>
      </c>
      <c r="P261" s="45">
        <v>0</v>
      </c>
      <c r="Q261" s="45">
        <v>0</v>
      </c>
      <c r="R261" s="45">
        <v>0</v>
      </c>
      <c r="S261" s="45">
        <v>0</v>
      </c>
      <c r="T261" s="45">
        <v>0</v>
      </c>
      <c r="U261" s="21">
        <f t="shared" si="85"/>
        <v>0</v>
      </c>
      <c r="V261" s="22">
        <f t="shared" si="87"/>
        <v>0</v>
      </c>
      <c r="W261" s="19">
        <f>U261-'Single-Family'!U248</f>
        <v>-177</v>
      </c>
      <c r="X261" s="13">
        <f>W261/'Single-Family'!U248</f>
        <v>-1</v>
      </c>
      <c r="Y261" s="12">
        <f>V261-'Single-Family'!V248</f>
        <v>-39584747.170000002</v>
      </c>
      <c r="Z261" s="13">
        <f>Y261/'Single-Family'!V248</f>
        <v>-1</v>
      </c>
      <c r="AA261" s="12">
        <f t="shared" si="86"/>
        <v>-507123205.57999998</v>
      </c>
    </row>
    <row r="262" spans="1:27" x14ac:dyDescent="0.2">
      <c r="A262" s="26" t="s">
        <v>28</v>
      </c>
      <c r="B262" s="9">
        <v>2023</v>
      </c>
      <c r="C262" s="43">
        <v>0</v>
      </c>
      <c r="D262" s="43">
        <v>0</v>
      </c>
      <c r="E262" s="155">
        <v>0</v>
      </c>
      <c r="F262" s="151">
        <v>0</v>
      </c>
      <c r="G262" s="45">
        <v>0</v>
      </c>
      <c r="H262" s="45">
        <v>0</v>
      </c>
      <c r="I262" s="45">
        <v>0</v>
      </c>
      <c r="J262" s="45">
        <v>0</v>
      </c>
      <c r="K262" s="45">
        <v>0</v>
      </c>
      <c r="L262" s="45">
        <v>0</v>
      </c>
      <c r="M262" s="45">
        <v>0</v>
      </c>
      <c r="N262" s="45">
        <v>0</v>
      </c>
      <c r="O262" s="45">
        <v>0</v>
      </c>
      <c r="P262" s="45">
        <v>0</v>
      </c>
      <c r="Q262" s="45">
        <v>0</v>
      </c>
      <c r="R262" s="45">
        <v>0</v>
      </c>
      <c r="S262" s="45">
        <v>0</v>
      </c>
      <c r="T262" s="45">
        <v>0</v>
      </c>
      <c r="U262" s="21">
        <f t="shared" si="85"/>
        <v>0</v>
      </c>
      <c r="V262" s="22">
        <f t="shared" si="87"/>
        <v>0</v>
      </c>
      <c r="W262" s="19">
        <f>U262-'Single-Family'!U249</f>
        <v>-136</v>
      </c>
      <c r="X262" s="13">
        <f>W262/'Single-Family'!U249</f>
        <v>-1</v>
      </c>
      <c r="Y262" s="12">
        <f>V262-'Single-Family'!V249</f>
        <v>-29036157.550000001</v>
      </c>
      <c r="Z262" s="13">
        <f>Y262/'Single-Family'!V249</f>
        <v>-1</v>
      </c>
      <c r="AA262" s="12">
        <f>AA261+Y262</f>
        <v>-536159363.13</v>
      </c>
    </row>
    <row r="263" spans="1:27" ht="13.5" thickBot="1" x14ac:dyDescent="0.25">
      <c r="A263" s="27" t="s">
        <v>29</v>
      </c>
      <c r="B263" s="15">
        <v>2023</v>
      </c>
      <c r="C263" s="44">
        <f>SUM(C251:C262)</f>
        <v>6</v>
      </c>
      <c r="D263" s="44">
        <f t="shared" ref="D263" si="89">SUM(D251:D262)</f>
        <v>1115868</v>
      </c>
      <c r="E263" s="152">
        <f>SUM(E251:E262)</f>
        <v>5</v>
      </c>
      <c r="F263" s="44">
        <f t="shared" ref="F263:V263" si="90">SUM(F251:F262)</f>
        <v>1379960</v>
      </c>
      <c r="G263" s="152">
        <f t="shared" si="90"/>
        <v>198</v>
      </c>
      <c r="H263" s="44">
        <f t="shared" si="90"/>
        <v>26318210</v>
      </c>
      <c r="I263" s="152">
        <f t="shared" si="90"/>
        <v>100</v>
      </c>
      <c r="J263" s="44">
        <f t="shared" si="90"/>
        <v>26080114.900000002</v>
      </c>
      <c r="K263" s="152">
        <f t="shared" si="90"/>
        <v>3</v>
      </c>
      <c r="L263" s="44">
        <f t="shared" si="90"/>
        <v>1110000</v>
      </c>
      <c r="M263" s="152">
        <f t="shared" si="90"/>
        <v>5</v>
      </c>
      <c r="N263" s="44">
        <f t="shared" si="90"/>
        <v>1327314</v>
      </c>
      <c r="O263" s="152">
        <f t="shared" si="90"/>
        <v>0</v>
      </c>
      <c r="P263" s="44">
        <f t="shared" si="90"/>
        <v>0</v>
      </c>
      <c r="Q263" s="152">
        <f t="shared" si="90"/>
        <v>9</v>
      </c>
      <c r="R263" s="44">
        <f t="shared" si="90"/>
        <v>0</v>
      </c>
      <c r="S263" s="152">
        <f t="shared" si="90"/>
        <v>2</v>
      </c>
      <c r="T263" s="16">
        <f t="shared" si="90"/>
        <v>500000</v>
      </c>
      <c r="U263" s="23">
        <f t="shared" si="90"/>
        <v>328</v>
      </c>
      <c r="V263" s="24">
        <f t="shared" si="90"/>
        <v>57831466.900000006</v>
      </c>
      <c r="W263" s="20">
        <f>U263-'Single-Family'!U250</f>
        <v>-2320</v>
      </c>
      <c r="X263" s="18">
        <f>W263/'Single-Family'!U250</f>
        <v>-0.8761329305135952</v>
      </c>
      <c r="Y263" s="17">
        <f>V263-'Single-Family'!V250</f>
        <v>-536159363.12999988</v>
      </c>
      <c r="Z263" s="18">
        <f>Y263/'Single-Family'!V250</f>
        <v>-0.90263912509040056</v>
      </c>
      <c r="AA263" s="17">
        <f>Y263</f>
        <v>-536159363.12999988</v>
      </c>
    </row>
    <row r="264" spans="1:27" ht="15.75" x14ac:dyDescent="0.2">
      <c r="A264" s="47" t="s">
        <v>53</v>
      </c>
      <c r="B264" s="47"/>
      <c r="C264" s="47"/>
      <c r="D264" s="47"/>
      <c r="E264" s="47"/>
      <c r="F264" s="47"/>
      <c r="G264" s="47"/>
      <c r="H264" s="47"/>
      <c r="I264" s="47"/>
      <c r="J264" s="47"/>
      <c r="K264" s="47"/>
      <c r="L264" s="47"/>
      <c r="M264" s="47"/>
      <c r="N264" s="47"/>
      <c r="O264" s="47"/>
      <c r="P264" s="28"/>
      <c r="Q264" s="28"/>
      <c r="R264" s="28"/>
      <c r="S264" s="28"/>
      <c r="T264" s="28"/>
      <c r="U264" s="28"/>
      <c r="V264" s="28"/>
      <c r="W264" s="28"/>
      <c r="X264" s="28"/>
      <c r="Y264" s="28"/>
      <c r="Z264" s="28"/>
      <c r="AA264" s="28"/>
    </row>
    <row r="265" spans="1:27" ht="15.75" x14ac:dyDescent="0.2">
      <c r="A265" s="32" t="s">
        <v>34</v>
      </c>
      <c r="B265" s="31"/>
      <c r="C265" s="31"/>
      <c r="D265" s="31"/>
      <c r="E265" s="31"/>
      <c r="F265" s="31"/>
      <c r="G265" s="31"/>
      <c r="H265" s="31"/>
      <c r="I265" s="31"/>
      <c r="J265" s="31"/>
      <c r="K265" s="31"/>
      <c r="L265" s="31"/>
      <c r="M265" s="31"/>
      <c r="N265" s="31"/>
      <c r="O265" s="31"/>
      <c r="P265" s="28"/>
      <c r="Q265" s="28"/>
      <c r="R265" s="28"/>
      <c r="S265" s="28"/>
      <c r="T265" s="28"/>
      <c r="U265" s="28"/>
      <c r="V265" s="28"/>
      <c r="W265" s="28"/>
      <c r="X265" s="28"/>
      <c r="Y265" s="28"/>
      <c r="Z265" s="28"/>
      <c r="AA265" s="28"/>
    </row>
    <row r="266" spans="1:27" ht="15.75" x14ac:dyDescent="0.2">
      <c r="A266" s="32" t="s">
        <v>42</v>
      </c>
      <c r="B266" s="31"/>
      <c r="C266" s="31"/>
      <c r="D266" s="31"/>
      <c r="E266" s="31"/>
      <c r="F266" s="31"/>
      <c r="G266" s="31"/>
      <c r="H266" s="31"/>
      <c r="I266" s="31"/>
      <c r="J266" s="31"/>
      <c r="K266" s="31"/>
      <c r="L266" s="31"/>
      <c r="M266" s="31"/>
      <c r="N266" s="31"/>
      <c r="O266" s="31"/>
      <c r="P266" s="28"/>
      <c r="Q266" s="28"/>
      <c r="R266" s="28"/>
      <c r="S266" s="28"/>
      <c r="T266" s="28"/>
      <c r="U266" s="28"/>
      <c r="V266" s="28"/>
      <c r="W266" s="28"/>
      <c r="X266" s="28"/>
      <c r="Y266" s="28"/>
      <c r="Z266" s="28"/>
      <c r="AA266" s="28"/>
    </row>
    <row r="267" spans="1:27" ht="15.75" x14ac:dyDescent="0.2">
      <c r="A267" s="32"/>
      <c r="B267" s="31"/>
      <c r="C267" s="31"/>
      <c r="D267" s="31"/>
      <c r="E267" s="31"/>
      <c r="F267" s="31"/>
      <c r="G267" s="31"/>
      <c r="H267" s="31"/>
      <c r="I267" s="31"/>
      <c r="J267" s="31"/>
      <c r="K267" s="31"/>
      <c r="L267" s="31"/>
      <c r="M267" s="31"/>
      <c r="N267" s="31"/>
      <c r="O267" s="31"/>
      <c r="P267" s="28"/>
      <c r="Q267" s="28"/>
      <c r="R267" s="28"/>
      <c r="S267" s="28"/>
      <c r="T267" s="28"/>
      <c r="U267" s="28"/>
      <c r="V267" s="28"/>
      <c r="W267" s="28"/>
      <c r="X267" s="28"/>
      <c r="Y267" s="28"/>
      <c r="Z267" s="28"/>
      <c r="AA267" s="28"/>
    </row>
    <row r="268" spans="1:27" ht="15.75" x14ac:dyDescent="0.2">
      <c r="A268" s="32" t="s">
        <v>54</v>
      </c>
      <c r="B268" s="31"/>
      <c r="C268" s="31"/>
      <c r="D268" s="31"/>
      <c r="E268" s="31"/>
      <c r="F268" s="31"/>
      <c r="G268" s="31"/>
      <c r="H268" s="31"/>
      <c r="I268" s="31"/>
      <c r="J268" s="31"/>
      <c r="K268" s="31"/>
      <c r="L268" s="31"/>
      <c r="M268" s="31"/>
      <c r="N268" s="31"/>
      <c r="O268" s="31"/>
      <c r="P268" s="28"/>
      <c r="Q268" s="28"/>
      <c r="R268" s="28"/>
      <c r="S268" s="28"/>
      <c r="T268" s="28"/>
      <c r="U268" s="28"/>
      <c r="V268" s="28"/>
      <c r="W268" s="28"/>
      <c r="X268" s="28"/>
      <c r="Y268" s="28"/>
      <c r="Z268" s="28"/>
      <c r="AA268" s="28"/>
    </row>
  </sheetData>
  <mergeCells count="12">
    <mergeCell ref="U2:V2"/>
    <mergeCell ref="W2:AA2"/>
    <mergeCell ref="A1:AA1"/>
    <mergeCell ref="C2:D2"/>
    <mergeCell ref="E2:F2"/>
    <mergeCell ref="G2:H2"/>
    <mergeCell ref="I2:J2"/>
    <mergeCell ref="K2:L2"/>
    <mergeCell ref="M2:N2"/>
    <mergeCell ref="O2:P2"/>
    <mergeCell ref="Q2:R2"/>
    <mergeCell ref="S2:T2"/>
  </mergeCells>
  <conditionalFormatting sqref="A4:D16 G4:V16">
    <cfRule type="expression" dxfId="67" priority="19">
      <formula>MOD(ROW(),2)=1</formula>
    </cfRule>
  </conditionalFormatting>
  <conditionalFormatting sqref="A17:D29 G17:AA29">
    <cfRule type="expression" dxfId="66" priority="18">
      <formula>MOD(ROW(),2)=1</formula>
    </cfRule>
  </conditionalFormatting>
  <conditionalFormatting sqref="A30:D42 G30:AA42">
    <cfRule type="expression" dxfId="65" priority="17">
      <formula>MOD(ROW(),2)=1</formula>
    </cfRule>
  </conditionalFormatting>
  <conditionalFormatting sqref="A43:D55 G43:AA55">
    <cfRule type="expression" dxfId="64" priority="16">
      <formula>MOD(ROW(),2)=1</formula>
    </cfRule>
  </conditionalFormatting>
  <conditionalFormatting sqref="A56:D68 G56:AA68">
    <cfRule type="expression" dxfId="63" priority="15">
      <formula>MOD(ROW(),2)=1</formula>
    </cfRule>
  </conditionalFormatting>
  <conditionalFormatting sqref="A69:D81 G69:AA81">
    <cfRule type="expression" dxfId="62" priority="14">
      <formula>MOD(ROW(),2)=1</formula>
    </cfRule>
  </conditionalFormatting>
  <conditionalFormatting sqref="A82:D94 G82:AA94">
    <cfRule type="expression" dxfId="61" priority="13">
      <formula>MOD(ROW(),2)=1</formula>
    </cfRule>
  </conditionalFormatting>
  <conditionalFormatting sqref="A95:D107 G95:AA107">
    <cfRule type="expression" dxfId="60" priority="12">
      <formula>MOD(ROW(),2)=1</formula>
    </cfRule>
  </conditionalFormatting>
  <conditionalFormatting sqref="A108:D120 G108:AA120">
    <cfRule type="expression" dxfId="59" priority="11">
      <formula>MOD(ROW(),2)=1</formula>
    </cfRule>
  </conditionalFormatting>
  <conditionalFormatting sqref="A121:D133 G121:AA133">
    <cfRule type="expression" dxfId="58" priority="10">
      <formula>MOD(ROW(),2)=1</formula>
    </cfRule>
  </conditionalFormatting>
  <conditionalFormatting sqref="A134:D146 G134:AA146">
    <cfRule type="expression" dxfId="57" priority="9">
      <formula>MOD(ROW(),2)=1</formula>
    </cfRule>
  </conditionalFormatting>
  <conditionalFormatting sqref="A147:AA159">
    <cfRule type="expression" dxfId="56" priority="8">
      <formula>MOD(ROW(),2)=1</formula>
    </cfRule>
  </conditionalFormatting>
  <conditionalFormatting sqref="A160:AA172">
    <cfRule type="expression" dxfId="55" priority="7">
      <formula>MOD(ROW(),2)=1</formula>
    </cfRule>
  </conditionalFormatting>
  <conditionalFormatting sqref="A173:AA185">
    <cfRule type="expression" dxfId="54" priority="6">
      <formula>MOD(ROW(),2)=1</formula>
    </cfRule>
  </conditionalFormatting>
  <conditionalFormatting sqref="A186:AA198">
    <cfRule type="expression" dxfId="53" priority="3">
      <formula>MOD(ROW(),2)=1</formula>
    </cfRule>
  </conditionalFormatting>
  <conditionalFormatting sqref="A199:AA211">
    <cfRule type="expression" dxfId="52" priority="2">
      <formula>MOD(ROW(),2)=1</formula>
    </cfRule>
  </conditionalFormatting>
  <conditionalFormatting sqref="A212:AA263">
    <cfRule type="expression" dxfId="51" priority="1">
      <formula>MOD(ROW(),2)=1</formula>
    </cfRule>
  </conditionalFormatting>
  <pageMargins left="0.7" right="0.7" top="0.75" bottom="0.75" header="0.3" footer="0.3"/>
  <pageSetup orientation="portrait" r:id="rId1"/>
  <ignoredErrors>
    <ignoredError sqref="U250:V250"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270"/>
  <sheetViews>
    <sheetView zoomScaleNormal="100" workbookViewId="0">
      <pane xSplit="2" ySplit="3" topLeftCell="C236" activePane="bottomRight" state="frozen"/>
      <selection pane="topRight" activeCell="C1" sqref="C1"/>
      <selection pane="bottomLeft" activeCell="A4" sqref="A4"/>
      <selection pane="bottomRight" activeCell="N257" sqref="N257"/>
    </sheetView>
  </sheetViews>
  <sheetFormatPr defaultColWidth="7.140625" defaultRowHeight="12.75" x14ac:dyDescent="0.2"/>
  <cols>
    <col min="1" max="1" width="9.140625" style="1" customWidth="1"/>
    <col min="2" max="2" width="5" style="1" bestFit="1" customWidth="1"/>
    <col min="3" max="3" width="5.140625" style="1" bestFit="1" customWidth="1"/>
    <col min="4" max="4" width="5" style="1" bestFit="1" customWidth="1"/>
    <col min="5" max="5" width="10" style="1" bestFit="1" customWidth="1"/>
    <col min="6" max="6" width="5.7109375" style="1" customWidth="1"/>
    <col min="7" max="7" width="6.28515625" style="1" customWidth="1"/>
    <col min="8" max="8" width="11.28515625" style="1" customWidth="1"/>
    <col min="9" max="9" width="5.140625" style="1" bestFit="1" customWidth="1"/>
    <col min="10" max="10" width="6.5703125" style="1" bestFit="1" customWidth="1"/>
    <col min="11" max="11" width="12" style="1" bestFit="1" customWidth="1"/>
    <col min="12" max="12" width="4.7109375" style="1" bestFit="1" customWidth="1"/>
    <col min="13" max="13" width="5.140625" style="1" bestFit="1" customWidth="1"/>
    <col min="14" max="14" width="12" style="1" bestFit="1" customWidth="1"/>
    <col min="15" max="15" width="4.7109375" style="1" bestFit="1" customWidth="1"/>
    <col min="16" max="16" width="5" style="1" bestFit="1" customWidth="1"/>
    <col min="17" max="17" width="10" style="1" bestFit="1" customWidth="1"/>
    <col min="18" max="18" width="4.7109375" style="1" bestFit="1" customWidth="1"/>
    <col min="19" max="19" width="5" style="1" bestFit="1" customWidth="1"/>
    <col min="20" max="20" width="8.5703125" style="1" bestFit="1" customWidth="1"/>
    <col min="21" max="21" width="4.7109375" style="1" bestFit="1" customWidth="1"/>
    <col min="22" max="22" width="5" style="1" bestFit="1" customWidth="1"/>
    <col min="23" max="23" width="7.7109375" style="1" bestFit="1" customWidth="1"/>
    <col min="24" max="24" width="4.7109375" style="1" bestFit="1" customWidth="1"/>
    <col min="25" max="25" width="5" style="1" bestFit="1" customWidth="1"/>
    <col min="26" max="26" width="8.5703125" style="1" bestFit="1" customWidth="1"/>
    <col min="27" max="27" width="4.7109375" style="1" bestFit="1" customWidth="1"/>
    <col min="28" max="28" width="5.140625" style="1" bestFit="1" customWidth="1"/>
    <col min="29" max="29" width="11" style="1" bestFit="1" customWidth="1"/>
    <col min="30" max="30" width="5.140625" style="1" bestFit="1" customWidth="1"/>
    <col min="31" max="31" width="6.5703125" style="1" bestFit="1" customWidth="1"/>
    <col min="32" max="32" width="12" style="1" bestFit="1" customWidth="1"/>
    <col min="33" max="33" width="6.5703125" style="1" bestFit="1" customWidth="1"/>
    <col min="34" max="34" width="8.7109375" style="1" bestFit="1" customWidth="1"/>
    <col min="35" max="35" width="12" style="1" bestFit="1" customWidth="1"/>
    <col min="36" max="36" width="8.7109375" style="1" bestFit="1" customWidth="1"/>
    <col min="37" max="37" width="12" style="1" bestFit="1" customWidth="1"/>
    <col min="38" max="38" width="7.140625" style="1"/>
    <col min="39" max="39" width="10.28515625" style="1" hidden="1" customWidth="1"/>
    <col min="40" max="42" width="9" style="1" hidden="1" customWidth="1"/>
    <col min="43" max="43" width="11" style="1" hidden="1" customWidth="1"/>
    <col min="44" max="50" width="9" style="1" hidden="1" customWidth="1"/>
    <col min="51" max="16384" width="7.140625" style="1"/>
  </cols>
  <sheetData>
    <row r="1" spans="1:53" ht="27.75" customHeight="1" x14ac:dyDescent="0.4">
      <c r="A1" s="182" t="s">
        <v>44</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4"/>
    </row>
    <row r="2" spans="1:53" x14ac:dyDescent="0.2">
      <c r="A2" s="176"/>
      <c r="B2" s="185"/>
      <c r="C2" s="176" t="s">
        <v>1</v>
      </c>
      <c r="D2" s="177"/>
      <c r="E2" s="185"/>
      <c r="F2" s="186" t="s">
        <v>9</v>
      </c>
      <c r="G2" s="186"/>
      <c r="H2" s="186"/>
      <c r="I2" s="176" t="s">
        <v>2</v>
      </c>
      <c r="J2" s="177"/>
      <c r="K2" s="185"/>
      <c r="L2" s="176" t="s">
        <v>3</v>
      </c>
      <c r="M2" s="177"/>
      <c r="N2" s="185"/>
      <c r="O2" s="176" t="s">
        <v>4</v>
      </c>
      <c r="P2" s="177"/>
      <c r="Q2" s="185"/>
      <c r="R2" s="176" t="s">
        <v>5</v>
      </c>
      <c r="S2" s="177"/>
      <c r="T2" s="185"/>
      <c r="U2" s="176" t="s">
        <v>6</v>
      </c>
      <c r="V2" s="177"/>
      <c r="W2" s="185"/>
      <c r="X2" s="176" t="s">
        <v>7</v>
      </c>
      <c r="Y2" s="177"/>
      <c r="Z2" s="185"/>
      <c r="AA2" s="176" t="s">
        <v>8</v>
      </c>
      <c r="AB2" s="177"/>
      <c r="AC2" s="177"/>
      <c r="AD2" s="178" t="s">
        <v>10</v>
      </c>
      <c r="AE2" s="179"/>
      <c r="AF2" s="180"/>
      <c r="AG2" s="168" t="s">
        <v>11</v>
      </c>
      <c r="AH2" s="169"/>
      <c r="AI2" s="169"/>
      <c r="AJ2" s="169"/>
      <c r="AK2" s="181"/>
    </row>
    <row r="3" spans="1:53" s="57" customFormat="1" x14ac:dyDescent="0.2">
      <c r="A3" s="60" t="s">
        <v>12</v>
      </c>
      <c r="B3" s="11" t="s">
        <v>13</v>
      </c>
      <c r="C3" s="25" t="s">
        <v>14</v>
      </c>
      <c r="D3" s="11" t="s">
        <v>35</v>
      </c>
      <c r="E3" s="25" t="s">
        <v>15</v>
      </c>
      <c r="F3" s="130" t="s">
        <v>14</v>
      </c>
      <c r="G3" s="11" t="s">
        <v>35</v>
      </c>
      <c r="H3" s="129" t="s">
        <v>15</v>
      </c>
      <c r="I3" s="25" t="s">
        <v>14</v>
      </c>
      <c r="J3" s="11" t="s">
        <v>35</v>
      </c>
      <c r="K3" s="25" t="s">
        <v>15</v>
      </c>
      <c r="L3" s="25" t="s">
        <v>14</v>
      </c>
      <c r="M3" s="11" t="s">
        <v>35</v>
      </c>
      <c r="N3" s="25" t="s">
        <v>15</v>
      </c>
      <c r="O3" s="25" t="s">
        <v>14</v>
      </c>
      <c r="P3" s="11" t="s">
        <v>35</v>
      </c>
      <c r="Q3" s="25" t="s">
        <v>15</v>
      </c>
      <c r="R3" s="25" t="s">
        <v>14</v>
      </c>
      <c r="S3" s="11" t="s">
        <v>35</v>
      </c>
      <c r="T3" s="25" t="s">
        <v>15</v>
      </c>
      <c r="U3" s="25" t="s">
        <v>14</v>
      </c>
      <c r="V3" s="11" t="s">
        <v>35</v>
      </c>
      <c r="W3" s="25" t="s">
        <v>15</v>
      </c>
      <c r="X3" s="25" t="s">
        <v>14</v>
      </c>
      <c r="Y3" s="11" t="s">
        <v>35</v>
      </c>
      <c r="Z3" s="25" t="s">
        <v>15</v>
      </c>
      <c r="AA3" s="25" t="s">
        <v>14</v>
      </c>
      <c r="AB3" s="11" t="s">
        <v>35</v>
      </c>
      <c r="AC3" s="129" t="s">
        <v>15</v>
      </c>
      <c r="AD3" s="92" t="s">
        <v>14</v>
      </c>
      <c r="AE3" s="93" t="s">
        <v>35</v>
      </c>
      <c r="AF3" s="94" t="s">
        <v>15</v>
      </c>
      <c r="AG3" s="34" t="s">
        <v>35</v>
      </c>
      <c r="AH3" s="35" t="s">
        <v>52</v>
      </c>
      <c r="AI3" s="35" t="s">
        <v>15</v>
      </c>
      <c r="AJ3" s="35" t="s">
        <v>51</v>
      </c>
      <c r="AK3" s="95" t="s">
        <v>16</v>
      </c>
    </row>
    <row r="4" spans="1:53" s="48" customFormat="1" x14ac:dyDescent="0.2">
      <c r="A4" s="5" t="s">
        <v>17</v>
      </c>
      <c r="B4" s="90">
        <v>2004</v>
      </c>
      <c r="C4" s="67">
        <v>0</v>
      </c>
      <c r="D4" s="53">
        <v>0</v>
      </c>
      <c r="E4" s="68">
        <v>0</v>
      </c>
      <c r="F4" s="120"/>
      <c r="G4" s="120"/>
      <c r="H4" s="120"/>
      <c r="I4" s="67">
        <v>1</v>
      </c>
      <c r="J4" s="53">
        <v>2</v>
      </c>
      <c r="K4" s="68">
        <v>152416</v>
      </c>
      <c r="L4" s="67">
        <v>8</v>
      </c>
      <c r="M4" s="53">
        <v>50</v>
      </c>
      <c r="N4" s="68">
        <v>279300</v>
      </c>
      <c r="O4" s="67">
        <v>0</v>
      </c>
      <c r="P4" s="53">
        <v>0</v>
      </c>
      <c r="Q4" s="68">
        <v>0</v>
      </c>
      <c r="R4" s="67">
        <v>0</v>
      </c>
      <c r="S4" s="53">
        <v>0</v>
      </c>
      <c r="T4" s="68">
        <v>0</v>
      </c>
      <c r="U4" s="67">
        <v>0</v>
      </c>
      <c r="V4" s="53">
        <v>0</v>
      </c>
      <c r="W4" s="68">
        <v>0</v>
      </c>
      <c r="X4" s="67">
        <v>0</v>
      </c>
      <c r="Y4" s="53">
        <v>0</v>
      </c>
      <c r="Z4" s="68">
        <v>0</v>
      </c>
      <c r="AA4" s="67">
        <v>0</v>
      </c>
      <c r="AB4" s="53">
        <v>0</v>
      </c>
      <c r="AC4" s="53">
        <v>0</v>
      </c>
      <c r="AD4" s="77">
        <f t="shared" ref="AD4:AD15" si="0">SUM(C4+I4+L4+O4+R4+U4+X4+AA4)</f>
        <v>9</v>
      </c>
      <c r="AE4" s="53">
        <f t="shared" ref="AE4:AE15" si="1">SUM(D4+J4+M4+P4+S4+V4+Y4+AB4)</f>
        <v>52</v>
      </c>
      <c r="AF4" s="82">
        <f t="shared" ref="AF4:AF15" si="2">SUM(E4+K4+N4+Q4+T4+W4+Z4+AC4)</f>
        <v>431716</v>
      </c>
      <c r="AG4" s="123"/>
      <c r="AH4" s="112"/>
      <c r="AI4" s="113"/>
      <c r="AJ4" s="112"/>
      <c r="AK4" s="124"/>
      <c r="AM4" s="3"/>
      <c r="AN4" s="3"/>
      <c r="AO4" s="2"/>
      <c r="AP4" s="6"/>
      <c r="AQ4" s="6"/>
      <c r="AR4" s="6"/>
      <c r="AS4" s="6"/>
      <c r="AT4" s="6"/>
      <c r="AU4" s="6"/>
      <c r="AV4" s="6"/>
      <c r="AW4" s="6"/>
      <c r="AX4" s="6"/>
      <c r="AY4" s="6"/>
      <c r="AZ4" s="6"/>
      <c r="BA4" s="6"/>
    </row>
    <row r="5" spans="1:53" s="48" customFormat="1" x14ac:dyDescent="0.2">
      <c r="A5" s="5" t="s">
        <v>18</v>
      </c>
      <c r="B5" s="90">
        <v>2004</v>
      </c>
      <c r="C5" s="67">
        <v>0</v>
      </c>
      <c r="D5" s="53">
        <v>0</v>
      </c>
      <c r="E5" s="68">
        <v>0</v>
      </c>
      <c r="F5" s="120"/>
      <c r="G5" s="120"/>
      <c r="H5" s="120"/>
      <c r="I5" s="67">
        <v>3</v>
      </c>
      <c r="J5" s="53">
        <v>60</v>
      </c>
      <c r="K5" s="68">
        <v>3146388</v>
      </c>
      <c r="L5" s="67">
        <v>0</v>
      </c>
      <c r="M5" s="53">
        <v>0</v>
      </c>
      <c r="N5" s="68">
        <v>0</v>
      </c>
      <c r="O5" s="67">
        <v>0</v>
      </c>
      <c r="P5" s="53">
        <v>0</v>
      </c>
      <c r="Q5" s="68">
        <v>0</v>
      </c>
      <c r="R5" s="67">
        <v>0</v>
      </c>
      <c r="S5" s="53">
        <v>0</v>
      </c>
      <c r="T5" s="68">
        <v>0</v>
      </c>
      <c r="U5" s="67">
        <v>0</v>
      </c>
      <c r="V5" s="53">
        <v>0</v>
      </c>
      <c r="W5" s="68">
        <v>0</v>
      </c>
      <c r="X5" s="67">
        <v>0</v>
      </c>
      <c r="Y5" s="53">
        <v>0</v>
      </c>
      <c r="Z5" s="68">
        <v>0</v>
      </c>
      <c r="AA5" s="67">
        <v>0</v>
      </c>
      <c r="AB5" s="53">
        <v>0</v>
      </c>
      <c r="AC5" s="53">
        <v>0</v>
      </c>
      <c r="AD5" s="77">
        <f t="shared" si="0"/>
        <v>3</v>
      </c>
      <c r="AE5" s="53">
        <f t="shared" si="1"/>
        <v>60</v>
      </c>
      <c r="AF5" s="82">
        <f t="shared" si="2"/>
        <v>3146388</v>
      </c>
      <c r="AG5" s="123"/>
      <c r="AH5" s="112"/>
      <c r="AI5" s="113"/>
      <c r="AJ5" s="112"/>
      <c r="AK5" s="124"/>
      <c r="AM5" s="3"/>
      <c r="AN5" s="3"/>
      <c r="AO5" s="2"/>
      <c r="AP5" s="6"/>
      <c r="AQ5" s="6"/>
      <c r="AR5" s="6"/>
      <c r="AS5" s="6"/>
      <c r="AT5" s="6"/>
      <c r="AU5" s="6"/>
      <c r="AV5" s="6"/>
      <c r="AW5" s="6"/>
      <c r="AX5" s="6"/>
      <c r="AY5" s="6"/>
      <c r="AZ5" s="6"/>
      <c r="BA5" s="6"/>
    </row>
    <row r="6" spans="1:53" s="48" customFormat="1" x14ac:dyDescent="0.2">
      <c r="A6" s="5" t="s">
        <v>19</v>
      </c>
      <c r="B6" s="90">
        <v>2004</v>
      </c>
      <c r="C6" s="67">
        <v>0</v>
      </c>
      <c r="D6" s="53">
        <v>0</v>
      </c>
      <c r="E6" s="68">
        <v>0</v>
      </c>
      <c r="F6" s="120"/>
      <c r="G6" s="120"/>
      <c r="H6" s="120"/>
      <c r="I6" s="67">
        <v>1</v>
      </c>
      <c r="J6" s="53">
        <v>4</v>
      </c>
      <c r="K6" s="68">
        <v>241920</v>
      </c>
      <c r="L6" s="67">
        <v>0</v>
      </c>
      <c r="M6" s="53">
        <v>0</v>
      </c>
      <c r="N6" s="68">
        <v>0</v>
      </c>
      <c r="O6" s="67">
        <v>0</v>
      </c>
      <c r="P6" s="53">
        <v>0</v>
      </c>
      <c r="Q6" s="68">
        <v>0</v>
      </c>
      <c r="R6" s="67">
        <v>0</v>
      </c>
      <c r="S6" s="53">
        <v>0</v>
      </c>
      <c r="T6" s="68">
        <v>0</v>
      </c>
      <c r="U6" s="67">
        <v>0</v>
      </c>
      <c r="V6" s="53">
        <v>0</v>
      </c>
      <c r="W6" s="68">
        <v>0</v>
      </c>
      <c r="X6" s="67">
        <v>0</v>
      </c>
      <c r="Y6" s="53">
        <v>0</v>
      </c>
      <c r="Z6" s="68">
        <v>0</v>
      </c>
      <c r="AA6" s="67">
        <v>0</v>
      </c>
      <c r="AB6" s="53">
        <v>0</v>
      </c>
      <c r="AC6" s="53">
        <v>0</v>
      </c>
      <c r="AD6" s="77">
        <f t="shared" si="0"/>
        <v>1</v>
      </c>
      <c r="AE6" s="53">
        <f t="shared" si="1"/>
        <v>4</v>
      </c>
      <c r="AF6" s="82">
        <f t="shared" si="2"/>
        <v>241920</v>
      </c>
      <c r="AG6" s="123"/>
      <c r="AH6" s="112"/>
      <c r="AI6" s="113"/>
      <c r="AJ6" s="112"/>
      <c r="AK6" s="124"/>
      <c r="AM6" s="3"/>
      <c r="AN6" s="3"/>
      <c r="AO6" s="1"/>
      <c r="AP6" s="126"/>
      <c r="AQ6" s="126"/>
      <c r="AR6" s="126"/>
      <c r="AS6" s="126"/>
      <c r="AT6" s="126"/>
      <c r="AU6" s="126"/>
      <c r="AV6" s="126"/>
      <c r="AW6" s="126"/>
      <c r="AX6" s="126"/>
      <c r="AY6" s="126"/>
      <c r="AZ6" s="126"/>
      <c r="BA6" s="126"/>
    </row>
    <row r="7" spans="1:53" s="48" customFormat="1" x14ac:dyDescent="0.2">
      <c r="A7" s="5" t="s">
        <v>20</v>
      </c>
      <c r="B7" s="90">
        <v>2004</v>
      </c>
      <c r="C7" s="67">
        <v>0</v>
      </c>
      <c r="D7" s="53">
        <v>0</v>
      </c>
      <c r="E7" s="68">
        <v>0</v>
      </c>
      <c r="F7" s="120"/>
      <c r="G7" s="120"/>
      <c r="H7" s="120"/>
      <c r="I7" s="67">
        <v>7</v>
      </c>
      <c r="J7" s="53">
        <v>86</v>
      </c>
      <c r="K7" s="68">
        <v>4769518</v>
      </c>
      <c r="L7" s="67">
        <v>0</v>
      </c>
      <c r="M7" s="53">
        <v>0</v>
      </c>
      <c r="N7" s="68">
        <v>0</v>
      </c>
      <c r="O7" s="67">
        <v>0</v>
      </c>
      <c r="P7" s="53">
        <v>0</v>
      </c>
      <c r="Q7" s="68">
        <v>0</v>
      </c>
      <c r="R7" s="67">
        <v>0</v>
      </c>
      <c r="S7" s="53">
        <v>0</v>
      </c>
      <c r="T7" s="68">
        <v>0</v>
      </c>
      <c r="U7" s="67">
        <v>0</v>
      </c>
      <c r="V7" s="53">
        <v>0</v>
      </c>
      <c r="W7" s="68">
        <v>0</v>
      </c>
      <c r="X7" s="67">
        <v>0</v>
      </c>
      <c r="Y7" s="53">
        <v>0</v>
      </c>
      <c r="Z7" s="68">
        <v>0</v>
      </c>
      <c r="AA7" s="67">
        <v>0</v>
      </c>
      <c r="AB7" s="53">
        <v>0</v>
      </c>
      <c r="AC7" s="53">
        <v>0</v>
      </c>
      <c r="AD7" s="77">
        <f t="shared" si="0"/>
        <v>7</v>
      </c>
      <c r="AE7" s="53">
        <f t="shared" si="1"/>
        <v>86</v>
      </c>
      <c r="AF7" s="82">
        <f t="shared" si="2"/>
        <v>4769518</v>
      </c>
      <c r="AG7" s="123"/>
      <c r="AH7" s="112"/>
      <c r="AI7" s="113"/>
      <c r="AJ7" s="112"/>
      <c r="AK7" s="124"/>
      <c r="AM7" s="3"/>
      <c r="AN7" s="3"/>
      <c r="AO7" s="2"/>
      <c r="AP7" s="26"/>
      <c r="AQ7" s="26"/>
      <c r="AR7" s="26"/>
      <c r="AS7" s="26"/>
      <c r="AT7" s="26"/>
      <c r="AU7" s="26"/>
      <c r="AV7" s="26"/>
      <c r="AW7" s="26"/>
      <c r="AX7" s="26"/>
      <c r="AY7" s="26"/>
      <c r="AZ7" s="26"/>
      <c r="BA7" s="26"/>
    </row>
    <row r="8" spans="1:53" s="48" customFormat="1" x14ac:dyDescent="0.2">
      <c r="A8" s="5" t="s">
        <v>21</v>
      </c>
      <c r="B8" s="90">
        <v>2004</v>
      </c>
      <c r="C8" s="67">
        <v>0</v>
      </c>
      <c r="D8" s="53">
        <v>0</v>
      </c>
      <c r="E8" s="68">
        <v>0</v>
      </c>
      <c r="F8" s="120"/>
      <c r="G8" s="120"/>
      <c r="H8" s="120"/>
      <c r="I8" s="67">
        <v>0</v>
      </c>
      <c r="J8" s="53">
        <v>0</v>
      </c>
      <c r="K8" s="68">
        <v>0</v>
      </c>
      <c r="L8" s="67">
        <v>1</v>
      </c>
      <c r="M8" s="53">
        <v>36</v>
      </c>
      <c r="N8" s="68">
        <v>1878019</v>
      </c>
      <c r="O8" s="67">
        <v>2</v>
      </c>
      <c r="P8" s="53">
        <v>5</v>
      </c>
      <c r="Q8" s="68">
        <v>301600</v>
      </c>
      <c r="R8" s="67">
        <v>0</v>
      </c>
      <c r="S8" s="53">
        <v>0</v>
      </c>
      <c r="T8" s="68">
        <v>0</v>
      </c>
      <c r="U8" s="67">
        <v>0</v>
      </c>
      <c r="V8" s="53">
        <v>0</v>
      </c>
      <c r="W8" s="68">
        <v>0</v>
      </c>
      <c r="X8" s="67">
        <v>0</v>
      </c>
      <c r="Y8" s="53">
        <v>0</v>
      </c>
      <c r="Z8" s="68">
        <v>0</v>
      </c>
      <c r="AA8" s="67">
        <v>0</v>
      </c>
      <c r="AB8" s="53">
        <v>0</v>
      </c>
      <c r="AC8" s="53">
        <v>0</v>
      </c>
      <c r="AD8" s="77">
        <f t="shared" si="0"/>
        <v>3</v>
      </c>
      <c r="AE8" s="53">
        <f t="shared" si="1"/>
        <v>41</v>
      </c>
      <c r="AF8" s="82">
        <f t="shared" si="2"/>
        <v>2179619</v>
      </c>
      <c r="AG8" s="123"/>
      <c r="AH8" s="112"/>
      <c r="AI8" s="113"/>
      <c r="AJ8" s="112"/>
      <c r="AK8" s="124"/>
      <c r="AM8" s="3"/>
      <c r="AN8" s="3"/>
      <c r="AO8" s="2"/>
      <c r="AP8" s="26"/>
      <c r="AQ8" s="26"/>
      <c r="AR8" s="26"/>
      <c r="AS8" s="26"/>
      <c r="AT8" s="26"/>
      <c r="AU8" s="26"/>
      <c r="AV8" s="26"/>
      <c r="AW8" s="26"/>
      <c r="AX8" s="26"/>
      <c r="AY8" s="26"/>
      <c r="AZ8" s="26"/>
      <c r="BA8" s="26"/>
    </row>
    <row r="9" spans="1:53" s="48" customFormat="1" x14ac:dyDescent="0.2">
      <c r="A9" s="5" t="s">
        <v>30</v>
      </c>
      <c r="B9" s="90">
        <v>2004</v>
      </c>
      <c r="C9" s="67">
        <v>0</v>
      </c>
      <c r="D9" s="53">
        <v>0</v>
      </c>
      <c r="E9" s="68">
        <v>0</v>
      </c>
      <c r="F9" s="120"/>
      <c r="G9" s="120"/>
      <c r="H9" s="120"/>
      <c r="I9" s="67">
        <v>1</v>
      </c>
      <c r="J9" s="53">
        <v>2</v>
      </c>
      <c r="K9" s="68">
        <v>165412</v>
      </c>
      <c r="L9" s="67">
        <v>1</v>
      </c>
      <c r="M9" s="53">
        <v>36</v>
      </c>
      <c r="N9" s="68">
        <v>1953000</v>
      </c>
      <c r="O9" s="67">
        <v>0</v>
      </c>
      <c r="P9" s="53">
        <v>0</v>
      </c>
      <c r="Q9" s="68">
        <v>0</v>
      </c>
      <c r="R9" s="67">
        <v>0</v>
      </c>
      <c r="S9" s="53">
        <v>0</v>
      </c>
      <c r="T9" s="68">
        <v>0</v>
      </c>
      <c r="U9" s="67">
        <v>0</v>
      </c>
      <c r="V9" s="53">
        <v>0</v>
      </c>
      <c r="W9" s="68">
        <v>0</v>
      </c>
      <c r="X9" s="67">
        <v>0</v>
      </c>
      <c r="Y9" s="53">
        <v>0</v>
      </c>
      <c r="Z9" s="68">
        <v>0</v>
      </c>
      <c r="AA9" s="67">
        <v>0</v>
      </c>
      <c r="AB9" s="53">
        <v>0</v>
      </c>
      <c r="AC9" s="53">
        <v>0</v>
      </c>
      <c r="AD9" s="77">
        <f t="shared" si="0"/>
        <v>2</v>
      </c>
      <c r="AE9" s="53">
        <f t="shared" si="1"/>
        <v>38</v>
      </c>
      <c r="AF9" s="82">
        <f t="shared" si="2"/>
        <v>2118412</v>
      </c>
      <c r="AG9" s="123"/>
      <c r="AH9" s="112"/>
      <c r="AI9" s="113"/>
      <c r="AJ9" s="112"/>
      <c r="AK9" s="124"/>
      <c r="AM9" s="3"/>
      <c r="AN9" s="3"/>
      <c r="AO9" s="2"/>
      <c r="AP9" s="2"/>
      <c r="AQ9" s="2"/>
      <c r="AR9" s="2"/>
      <c r="AS9" s="2"/>
      <c r="AT9" s="2"/>
      <c r="AU9" s="2"/>
      <c r="AV9" s="2"/>
      <c r="AW9" s="2"/>
      <c r="AX9" s="2"/>
      <c r="AY9" s="2"/>
      <c r="AZ9" s="2"/>
      <c r="BA9" s="2"/>
    </row>
    <row r="10" spans="1:53" s="48" customFormat="1" x14ac:dyDescent="0.2">
      <c r="A10" s="5" t="s">
        <v>23</v>
      </c>
      <c r="B10" s="90">
        <v>2004</v>
      </c>
      <c r="C10" s="67">
        <v>0</v>
      </c>
      <c r="D10" s="53">
        <v>0</v>
      </c>
      <c r="E10" s="68">
        <v>0</v>
      </c>
      <c r="F10" s="120"/>
      <c r="G10" s="120"/>
      <c r="H10" s="120"/>
      <c r="I10" s="67">
        <v>0</v>
      </c>
      <c r="J10" s="53">
        <v>0</v>
      </c>
      <c r="K10" s="68">
        <v>0</v>
      </c>
      <c r="L10" s="67">
        <v>1</v>
      </c>
      <c r="M10" s="53">
        <v>36</v>
      </c>
      <c r="N10" s="68">
        <v>1953000</v>
      </c>
      <c r="O10" s="67">
        <v>0</v>
      </c>
      <c r="P10" s="53">
        <v>0</v>
      </c>
      <c r="Q10" s="68">
        <v>0</v>
      </c>
      <c r="R10" s="67">
        <v>0</v>
      </c>
      <c r="S10" s="53">
        <v>0</v>
      </c>
      <c r="T10" s="68">
        <v>0</v>
      </c>
      <c r="U10" s="67">
        <v>0</v>
      </c>
      <c r="V10" s="53">
        <v>0</v>
      </c>
      <c r="W10" s="68">
        <v>0</v>
      </c>
      <c r="X10" s="67">
        <v>0</v>
      </c>
      <c r="Y10" s="53">
        <v>0</v>
      </c>
      <c r="Z10" s="68">
        <v>0</v>
      </c>
      <c r="AA10" s="67">
        <v>0</v>
      </c>
      <c r="AB10" s="53">
        <v>0</v>
      </c>
      <c r="AC10" s="53">
        <v>0</v>
      </c>
      <c r="AD10" s="77">
        <f t="shared" si="0"/>
        <v>1</v>
      </c>
      <c r="AE10" s="53">
        <f t="shared" si="1"/>
        <v>36</v>
      </c>
      <c r="AF10" s="82">
        <f t="shared" si="2"/>
        <v>1953000</v>
      </c>
      <c r="AG10" s="123"/>
      <c r="AH10" s="112"/>
      <c r="AI10" s="113"/>
      <c r="AJ10" s="112"/>
      <c r="AK10" s="124"/>
      <c r="AM10" s="3"/>
      <c r="AN10" s="3"/>
      <c r="AO10" s="2"/>
      <c r="AP10" s="2"/>
      <c r="AQ10" s="2"/>
      <c r="AR10" s="2"/>
      <c r="AS10" s="2"/>
      <c r="AT10" s="2"/>
      <c r="AU10" s="2"/>
      <c r="AV10" s="2"/>
      <c r="AW10" s="2"/>
      <c r="AX10" s="2"/>
      <c r="AY10" s="2"/>
      <c r="AZ10" s="2"/>
      <c r="BA10" s="2"/>
    </row>
    <row r="11" spans="1:53" s="48" customFormat="1" x14ac:dyDescent="0.2">
      <c r="A11" s="5" t="s">
        <v>24</v>
      </c>
      <c r="B11" s="90">
        <v>2004</v>
      </c>
      <c r="C11" s="67">
        <v>0</v>
      </c>
      <c r="D11" s="53">
        <v>0</v>
      </c>
      <c r="E11" s="68">
        <v>0</v>
      </c>
      <c r="F11" s="120"/>
      <c r="G11" s="120"/>
      <c r="H11" s="120"/>
      <c r="I11" s="67">
        <v>2</v>
      </c>
      <c r="J11" s="53">
        <v>16</v>
      </c>
      <c r="K11" s="68">
        <v>834334</v>
      </c>
      <c r="L11" s="67">
        <v>7</v>
      </c>
      <c r="M11" s="53">
        <v>148</v>
      </c>
      <c r="N11" s="68">
        <v>11004408</v>
      </c>
      <c r="O11" s="67">
        <v>0</v>
      </c>
      <c r="P11" s="53">
        <v>0</v>
      </c>
      <c r="Q11" s="68">
        <v>0</v>
      </c>
      <c r="R11" s="67">
        <v>0</v>
      </c>
      <c r="S11" s="53">
        <v>0</v>
      </c>
      <c r="T11" s="68">
        <v>0</v>
      </c>
      <c r="U11" s="67">
        <v>0</v>
      </c>
      <c r="V11" s="53">
        <v>0</v>
      </c>
      <c r="W11" s="68">
        <v>0</v>
      </c>
      <c r="X11" s="67">
        <v>0</v>
      </c>
      <c r="Y11" s="53">
        <v>0</v>
      </c>
      <c r="Z11" s="68">
        <v>0</v>
      </c>
      <c r="AA11" s="67">
        <v>0</v>
      </c>
      <c r="AB11" s="53">
        <v>0</v>
      </c>
      <c r="AC11" s="53">
        <v>0</v>
      </c>
      <c r="AD11" s="77">
        <f t="shared" si="0"/>
        <v>9</v>
      </c>
      <c r="AE11" s="53">
        <f t="shared" si="1"/>
        <v>164</v>
      </c>
      <c r="AF11" s="82">
        <f t="shared" si="2"/>
        <v>11838742</v>
      </c>
      <c r="AG11" s="123"/>
      <c r="AH11" s="112"/>
      <c r="AI11" s="113"/>
      <c r="AJ11" s="112"/>
      <c r="AK11" s="124"/>
      <c r="AM11" s="3"/>
      <c r="AN11" s="3"/>
      <c r="AO11" s="2"/>
      <c r="AP11" s="2"/>
      <c r="AQ11" s="2"/>
      <c r="AR11" s="2"/>
      <c r="AS11" s="2"/>
      <c r="AT11" s="2"/>
      <c r="AU11" s="2"/>
      <c r="AV11" s="2"/>
      <c r="AW11" s="2"/>
      <c r="AX11" s="2"/>
      <c r="AY11" s="2"/>
      <c r="AZ11" s="2"/>
      <c r="BA11" s="2"/>
    </row>
    <row r="12" spans="1:53" s="48" customFormat="1" x14ac:dyDescent="0.2">
      <c r="A12" s="5" t="s">
        <v>25</v>
      </c>
      <c r="B12" s="90">
        <v>2004</v>
      </c>
      <c r="C12" s="67">
        <v>0</v>
      </c>
      <c r="D12" s="53">
        <v>0</v>
      </c>
      <c r="E12" s="68">
        <v>0</v>
      </c>
      <c r="F12" s="120"/>
      <c r="G12" s="120"/>
      <c r="H12" s="120"/>
      <c r="I12" s="67">
        <v>2</v>
      </c>
      <c r="J12" s="53">
        <v>11</v>
      </c>
      <c r="K12" s="68">
        <v>505469</v>
      </c>
      <c r="L12" s="67">
        <v>0</v>
      </c>
      <c r="M12" s="53">
        <v>0</v>
      </c>
      <c r="N12" s="68">
        <v>0</v>
      </c>
      <c r="O12" s="67">
        <v>0</v>
      </c>
      <c r="P12" s="53">
        <v>0</v>
      </c>
      <c r="Q12" s="68">
        <v>0</v>
      </c>
      <c r="R12" s="67">
        <v>0</v>
      </c>
      <c r="S12" s="53">
        <v>0</v>
      </c>
      <c r="T12" s="68">
        <v>0</v>
      </c>
      <c r="U12" s="67">
        <v>0</v>
      </c>
      <c r="V12" s="53">
        <v>0</v>
      </c>
      <c r="W12" s="68">
        <v>0</v>
      </c>
      <c r="X12" s="67">
        <v>0</v>
      </c>
      <c r="Y12" s="53">
        <v>0</v>
      </c>
      <c r="Z12" s="68">
        <v>0</v>
      </c>
      <c r="AA12" s="67">
        <v>0</v>
      </c>
      <c r="AB12" s="53">
        <v>0</v>
      </c>
      <c r="AC12" s="53"/>
      <c r="AD12" s="77">
        <f t="shared" si="0"/>
        <v>2</v>
      </c>
      <c r="AE12" s="53">
        <f t="shared" si="1"/>
        <v>11</v>
      </c>
      <c r="AF12" s="82">
        <f t="shared" si="2"/>
        <v>505469</v>
      </c>
      <c r="AG12" s="123"/>
      <c r="AH12" s="112"/>
      <c r="AI12" s="113"/>
      <c r="AJ12" s="112"/>
      <c r="AK12" s="124"/>
      <c r="AM12" s="3"/>
      <c r="AN12" s="3"/>
      <c r="AO12" s="2"/>
      <c r="AP12" s="2"/>
      <c r="AQ12" s="2"/>
      <c r="AR12" s="2"/>
      <c r="AS12" s="2"/>
      <c r="AT12" s="2"/>
      <c r="AU12" s="2"/>
      <c r="AV12" s="2"/>
      <c r="AW12" s="2"/>
      <c r="AX12" s="2"/>
      <c r="AY12" s="2"/>
      <c r="AZ12" s="2"/>
      <c r="BA12" s="2"/>
    </row>
    <row r="13" spans="1:53" s="48" customFormat="1" x14ac:dyDescent="0.2">
      <c r="A13" s="5" t="s">
        <v>26</v>
      </c>
      <c r="B13" s="90">
        <v>2004</v>
      </c>
      <c r="C13" s="67">
        <v>0</v>
      </c>
      <c r="D13" s="53">
        <v>0</v>
      </c>
      <c r="E13" s="68">
        <v>0</v>
      </c>
      <c r="F13" s="120"/>
      <c r="G13" s="120"/>
      <c r="H13" s="120"/>
      <c r="I13" s="67">
        <v>0</v>
      </c>
      <c r="J13" s="53">
        <v>0</v>
      </c>
      <c r="K13" s="68">
        <v>0</v>
      </c>
      <c r="L13" s="67">
        <v>1</v>
      </c>
      <c r="M13" s="53">
        <v>24</v>
      </c>
      <c r="N13" s="68">
        <v>1080000</v>
      </c>
      <c r="O13" s="67">
        <v>0</v>
      </c>
      <c r="P13" s="53"/>
      <c r="Q13" s="68">
        <v>0</v>
      </c>
      <c r="R13" s="67">
        <v>0</v>
      </c>
      <c r="S13" s="53">
        <v>0</v>
      </c>
      <c r="T13" s="68">
        <v>0</v>
      </c>
      <c r="U13" s="67">
        <v>0</v>
      </c>
      <c r="V13" s="53">
        <v>0</v>
      </c>
      <c r="W13" s="68">
        <v>0</v>
      </c>
      <c r="X13" s="67">
        <v>0</v>
      </c>
      <c r="Y13" s="53">
        <v>0</v>
      </c>
      <c r="Z13" s="68">
        <v>0</v>
      </c>
      <c r="AA13" s="67">
        <v>1</v>
      </c>
      <c r="AB13" s="53">
        <v>2</v>
      </c>
      <c r="AC13" s="53">
        <v>103632</v>
      </c>
      <c r="AD13" s="77">
        <f t="shared" si="0"/>
        <v>2</v>
      </c>
      <c r="AE13" s="53">
        <f t="shared" si="1"/>
        <v>26</v>
      </c>
      <c r="AF13" s="82">
        <f t="shared" si="2"/>
        <v>1183632</v>
      </c>
      <c r="AG13" s="123"/>
      <c r="AH13" s="112"/>
      <c r="AI13" s="113"/>
      <c r="AJ13" s="112"/>
      <c r="AK13" s="124"/>
      <c r="AM13" s="3"/>
      <c r="AN13" s="3"/>
      <c r="AO13" s="2"/>
      <c r="AP13" s="2"/>
      <c r="AQ13" s="2"/>
      <c r="AR13" s="2"/>
      <c r="AS13" s="2"/>
      <c r="AT13" s="2"/>
      <c r="AU13" s="2"/>
      <c r="AV13" s="2"/>
      <c r="AW13" s="2"/>
      <c r="AX13" s="2"/>
      <c r="AY13" s="2"/>
      <c r="AZ13" s="2"/>
      <c r="BA13" s="2"/>
    </row>
    <row r="14" spans="1:53" s="48" customFormat="1" x14ac:dyDescent="0.2">
      <c r="A14" s="5" t="s">
        <v>27</v>
      </c>
      <c r="B14" s="90">
        <v>2004</v>
      </c>
      <c r="C14" s="67">
        <v>0</v>
      </c>
      <c r="D14" s="53">
        <v>0</v>
      </c>
      <c r="E14" s="68">
        <v>0</v>
      </c>
      <c r="F14" s="120"/>
      <c r="G14" s="120"/>
      <c r="H14" s="120"/>
      <c r="I14" s="67">
        <v>11</v>
      </c>
      <c r="J14" s="53">
        <v>147</v>
      </c>
      <c r="K14" s="68">
        <v>10627233</v>
      </c>
      <c r="L14" s="67">
        <v>4</v>
      </c>
      <c r="M14" s="53">
        <v>90</v>
      </c>
      <c r="N14" s="68">
        <v>4879234</v>
      </c>
      <c r="O14" s="67">
        <v>4</v>
      </c>
      <c r="P14" s="53">
        <v>8</v>
      </c>
      <c r="Q14" s="68">
        <v>378000</v>
      </c>
      <c r="R14" s="67">
        <v>0</v>
      </c>
      <c r="S14" s="53">
        <v>0</v>
      </c>
      <c r="T14" s="68">
        <v>0</v>
      </c>
      <c r="U14" s="67">
        <v>0</v>
      </c>
      <c r="V14" s="53">
        <v>0</v>
      </c>
      <c r="W14" s="68">
        <v>0</v>
      </c>
      <c r="X14" s="67">
        <v>0</v>
      </c>
      <c r="Y14" s="53">
        <v>0</v>
      </c>
      <c r="Z14" s="68">
        <v>0</v>
      </c>
      <c r="AA14" s="67">
        <v>0</v>
      </c>
      <c r="AB14" s="53">
        <v>0</v>
      </c>
      <c r="AC14" s="53">
        <v>0</v>
      </c>
      <c r="AD14" s="77">
        <f t="shared" si="0"/>
        <v>19</v>
      </c>
      <c r="AE14" s="53">
        <f t="shared" si="1"/>
        <v>245</v>
      </c>
      <c r="AF14" s="82">
        <f t="shared" si="2"/>
        <v>15884467</v>
      </c>
      <c r="AG14" s="123"/>
      <c r="AH14" s="112"/>
      <c r="AI14" s="113"/>
      <c r="AJ14" s="112"/>
      <c r="AK14" s="124"/>
      <c r="AM14" s="3"/>
      <c r="AN14" s="3"/>
      <c r="AO14" s="2"/>
      <c r="AP14" s="2"/>
      <c r="AQ14" s="2"/>
      <c r="AR14" s="2"/>
      <c r="AS14" s="2"/>
      <c r="AT14" s="2"/>
      <c r="AU14" s="2"/>
      <c r="AV14" s="2"/>
      <c r="AW14" s="2"/>
      <c r="AX14" s="2"/>
      <c r="AY14" s="2"/>
      <c r="AZ14" s="2"/>
      <c r="BA14" s="2"/>
    </row>
    <row r="15" spans="1:53" s="48" customFormat="1" x14ac:dyDescent="0.2">
      <c r="A15" s="5" t="s">
        <v>28</v>
      </c>
      <c r="B15" s="90">
        <v>2004</v>
      </c>
      <c r="C15" s="67">
        <v>1</v>
      </c>
      <c r="D15" s="53">
        <v>2</v>
      </c>
      <c r="E15" s="68">
        <v>182000</v>
      </c>
      <c r="F15" s="120"/>
      <c r="G15" s="120"/>
      <c r="H15" s="120"/>
      <c r="I15" s="67">
        <v>0</v>
      </c>
      <c r="J15" s="53">
        <v>0</v>
      </c>
      <c r="K15" s="68">
        <v>0</v>
      </c>
      <c r="L15" s="67">
        <v>0</v>
      </c>
      <c r="M15" s="53">
        <v>0</v>
      </c>
      <c r="N15" s="68">
        <v>0</v>
      </c>
      <c r="O15" s="67">
        <v>0</v>
      </c>
      <c r="P15" s="53">
        <v>0</v>
      </c>
      <c r="Q15" s="68">
        <v>0</v>
      </c>
      <c r="R15" s="67">
        <v>0</v>
      </c>
      <c r="S15" s="53">
        <v>0</v>
      </c>
      <c r="T15" s="68">
        <v>0</v>
      </c>
      <c r="U15" s="67">
        <v>0</v>
      </c>
      <c r="V15" s="53">
        <v>0</v>
      </c>
      <c r="W15" s="68">
        <v>0</v>
      </c>
      <c r="X15" s="67">
        <v>0</v>
      </c>
      <c r="Y15" s="53">
        <v>0</v>
      </c>
      <c r="Z15" s="68">
        <v>0</v>
      </c>
      <c r="AA15" s="67">
        <v>0</v>
      </c>
      <c r="AB15" s="53">
        <v>0</v>
      </c>
      <c r="AC15" s="53">
        <v>0</v>
      </c>
      <c r="AD15" s="77">
        <f t="shared" si="0"/>
        <v>1</v>
      </c>
      <c r="AE15" s="53">
        <f t="shared" si="1"/>
        <v>2</v>
      </c>
      <c r="AF15" s="82">
        <f t="shared" si="2"/>
        <v>182000</v>
      </c>
      <c r="AG15" s="123"/>
      <c r="AH15" s="112"/>
      <c r="AI15" s="113"/>
      <c r="AJ15" s="112"/>
      <c r="AK15" s="124"/>
      <c r="AM15" s="3"/>
      <c r="AN15" s="3"/>
      <c r="AO15" s="2"/>
      <c r="AP15" s="2"/>
      <c r="AQ15" s="2"/>
      <c r="AR15" s="2"/>
      <c r="AS15" s="2"/>
      <c r="AT15" s="2"/>
      <c r="AU15" s="2"/>
      <c r="AV15" s="2"/>
      <c r="AW15" s="2"/>
      <c r="AX15" s="2"/>
      <c r="AY15" s="2"/>
      <c r="AZ15" s="2"/>
      <c r="BA15" s="2"/>
    </row>
    <row r="16" spans="1:53" s="48" customFormat="1" ht="13.5" thickBot="1" x14ac:dyDescent="0.25">
      <c r="A16" s="55" t="s">
        <v>29</v>
      </c>
      <c r="B16" s="91">
        <v>2004</v>
      </c>
      <c r="C16" s="71">
        <f>SUM(C4:C15)</f>
        <v>1</v>
      </c>
      <c r="D16" s="72">
        <f>SUM(D4:D15)</f>
        <v>2</v>
      </c>
      <c r="E16" s="73">
        <f>SUM(E4:E15)</f>
        <v>182000</v>
      </c>
      <c r="F16" s="122"/>
      <c r="G16" s="122"/>
      <c r="H16" s="122"/>
      <c r="I16" s="71">
        <f t="shared" ref="I16:AF16" si="3">SUM(I4:I15)</f>
        <v>28</v>
      </c>
      <c r="J16" s="72">
        <f t="shared" si="3"/>
        <v>328</v>
      </c>
      <c r="K16" s="73">
        <f t="shared" si="3"/>
        <v>20442690</v>
      </c>
      <c r="L16" s="71">
        <f t="shared" si="3"/>
        <v>23</v>
      </c>
      <c r="M16" s="72">
        <f t="shared" si="3"/>
        <v>420</v>
      </c>
      <c r="N16" s="73">
        <f t="shared" si="3"/>
        <v>23026961</v>
      </c>
      <c r="O16" s="71">
        <f t="shared" si="3"/>
        <v>6</v>
      </c>
      <c r="P16" s="72">
        <f t="shared" si="3"/>
        <v>13</v>
      </c>
      <c r="Q16" s="73">
        <f t="shared" si="3"/>
        <v>679600</v>
      </c>
      <c r="R16" s="71">
        <f t="shared" si="3"/>
        <v>0</v>
      </c>
      <c r="S16" s="72">
        <f t="shared" si="3"/>
        <v>0</v>
      </c>
      <c r="T16" s="73">
        <f t="shared" si="3"/>
        <v>0</v>
      </c>
      <c r="U16" s="71">
        <f t="shared" si="3"/>
        <v>0</v>
      </c>
      <c r="V16" s="72">
        <f t="shared" si="3"/>
        <v>0</v>
      </c>
      <c r="W16" s="73">
        <f t="shared" si="3"/>
        <v>0</v>
      </c>
      <c r="X16" s="71">
        <f t="shared" si="3"/>
        <v>0</v>
      </c>
      <c r="Y16" s="72">
        <f t="shared" si="3"/>
        <v>0</v>
      </c>
      <c r="Z16" s="73">
        <f t="shared" si="3"/>
        <v>0</v>
      </c>
      <c r="AA16" s="71">
        <f t="shared" si="3"/>
        <v>1</v>
      </c>
      <c r="AB16" s="72">
        <f t="shared" si="3"/>
        <v>2</v>
      </c>
      <c r="AC16" s="72">
        <f t="shared" si="3"/>
        <v>103632</v>
      </c>
      <c r="AD16" s="78">
        <f t="shared" si="3"/>
        <v>59</v>
      </c>
      <c r="AE16" s="56">
        <f t="shared" si="3"/>
        <v>765</v>
      </c>
      <c r="AF16" s="83">
        <f t="shared" si="3"/>
        <v>44434883</v>
      </c>
      <c r="AG16" s="114"/>
      <c r="AH16" s="115"/>
      <c r="AI16" s="116"/>
      <c r="AJ16" s="115"/>
      <c r="AK16" s="125"/>
      <c r="AM16" s="2"/>
      <c r="AN16" s="2"/>
      <c r="AO16" s="2"/>
      <c r="AP16" s="2"/>
      <c r="AQ16" s="2"/>
      <c r="AR16" s="2"/>
      <c r="AS16" s="2"/>
      <c r="AT16" s="2"/>
      <c r="AU16" s="2"/>
      <c r="AV16" s="2"/>
      <c r="AW16" s="2"/>
      <c r="AX16" s="2"/>
      <c r="AY16" s="2"/>
      <c r="AZ16" s="2"/>
      <c r="BA16" s="2"/>
    </row>
    <row r="17" spans="1:53" s="48" customFormat="1" x14ac:dyDescent="0.2">
      <c r="A17" s="5" t="s">
        <v>17</v>
      </c>
      <c r="B17" s="90">
        <v>2005</v>
      </c>
      <c r="C17" s="67">
        <v>0</v>
      </c>
      <c r="D17" s="53">
        <v>0</v>
      </c>
      <c r="E17" s="68">
        <v>0</v>
      </c>
      <c r="F17" s="120"/>
      <c r="G17" s="120"/>
      <c r="H17" s="120"/>
      <c r="I17" s="67">
        <v>4</v>
      </c>
      <c r="J17" s="53">
        <v>9</v>
      </c>
      <c r="K17" s="68">
        <v>712634</v>
      </c>
      <c r="L17" s="67">
        <v>10</v>
      </c>
      <c r="M17" s="53">
        <v>240</v>
      </c>
      <c r="N17" s="68">
        <v>16865420</v>
      </c>
      <c r="O17" s="67">
        <v>0</v>
      </c>
      <c r="P17" s="53">
        <v>0</v>
      </c>
      <c r="Q17" s="68">
        <v>0</v>
      </c>
      <c r="R17" s="67">
        <v>0</v>
      </c>
      <c r="S17" s="53">
        <v>0</v>
      </c>
      <c r="T17" s="68">
        <v>0</v>
      </c>
      <c r="U17" s="67">
        <v>0</v>
      </c>
      <c r="V17" s="53">
        <v>0</v>
      </c>
      <c r="W17" s="68">
        <v>0</v>
      </c>
      <c r="X17" s="67">
        <v>0</v>
      </c>
      <c r="Y17" s="53">
        <v>0</v>
      </c>
      <c r="Z17" s="68">
        <v>0</v>
      </c>
      <c r="AA17" s="67">
        <v>0</v>
      </c>
      <c r="AB17" s="53">
        <v>0</v>
      </c>
      <c r="AC17" s="53">
        <v>0</v>
      </c>
      <c r="AD17" s="77">
        <f t="shared" ref="AD17:AD28" si="4">SUM(C17+I17+L17+O17+R17+U17+X17+AA17)</f>
        <v>14</v>
      </c>
      <c r="AE17" s="53">
        <f t="shared" ref="AE17:AE28" si="5">SUM(D17+J17+M17+P17+S17+V17+Y17+AB17)</f>
        <v>249</v>
      </c>
      <c r="AF17" s="82">
        <f t="shared" ref="AF17:AF28" si="6">SUM(E17+K17+N17+Q17+T17+W17+Z17+AC17)</f>
        <v>17578054</v>
      </c>
      <c r="AG17" s="19">
        <f>AE17-'Multi-Family'!AE4</f>
        <v>197</v>
      </c>
      <c r="AH17" s="13">
        <f>AG17/'Multi-Family'!AE4</f>
        <v>3.7884615384615383</v>
      </c>
      <c r="AI17" s="12">
        <f>AF17-'Multi-Family'!AF4</f>
        <v>17146338</v>
      </c>
      <c r="AJ17" s="13">
        <f>AI17/'Multi-Family'!AF4</f>
        <v>39.716707279785787</v>
      </c>
      <c r="AK17" s="84">
        <f>AI17</f>
        <v>17146338</v>
      </c>
      <c r="AM17" s="3"/>
      <c r="AN17" s="3"/>
      <c r="AO17" s="2"/>
      <c r="AP17" s="6"/>
      <c r="AQ17" s="6"/>
      <c r="AR17" s="6"/>
      <c r="AS17" s="6"/>
      <c r="AT17" s="6"/>
      <c r="AU17" s="6"/>
      <c r="AV17" s="6"/>
      <c r="AW17" s="6"/>
      <c r="AX17" s="6"/>
      <c r="AY17" s="6"/>
      <c r="AZ17" s="6"/>
      <c r="BA17" s="6"/>
    </row>
    <row r="18" spans="1:53" s="48" customFormat="1" x14ac:dyDescent="0.2">
      <c r="A18" s="5" t="s">
        <v>18</v>
      </c>
      <c r="B18" s="90">
        <v>2005</v>
      </c>
      <c r="C18" s="67">
        <v>0</v>
      </c>
      <c r="D18" s="53">
        <v>0</v>
      </c>
      <c r="E18" s="68">
        <v>0</v>
      </c>
      <c r="F18" s="120"/>
      <c r="G18" s="120"/>
      <c r="H18" s="120"/>
      <c r="I18" s="67">
        <v>8</v>
      </c>
      <c r="J18" s="53">
        <v>132</v>
      </c>
      <c r="K18" s="68">
        <v>6524258</v>
      </c>
      <c r="L18" s="67">
        <v>0</v>
      </c>
      <c r="M18" s="53">
        <v>0</v>
      </c>
      <c r="N18" s="68">
        <v>0</v>
      </c>
      <c r="O18" s="67">
        <v>0</v>
      </c>
      <c r="P18" s="53">
        <v>0</v>
      </c>
      <c r="Q18" s="68">
        <v>0</v>
      </c>
      <c r="R18" s="67">
        <v>0</v>
      </c>
      <c r="S18" s="53">
        <v>0</v>
      </c>
      <c r="T18" s="68">
        <v>0</v>
      </c>
      <c r="U18" s="67">
        <v>0</v>
      </c>
      <c r="V18" s="53">
        <v>0</v>
      </c>
      <c r="W18" s="68">
        <v>0</v>
      </c>
      <c r="X18" s="67">
        <v>0</v>
      </c>
      <c r="Y18" s="53">
        <v>0</v>
      </c>
      <c r="Z18" s="68">
        <v>0</v>
      </c>
      <c r="AA18" s="67">
        <v>0</v>
      </c>
      <c r="AB18" s="53">
        <v>0</v>
      </c>
      <c r="AC18" s="53">
        <v>0</v>
      </c>
      <c r="AD18" s="77">
        <f t="shared" si="4"/>
        <v>8</v>
      </c>
      <c r="AE18" s="53">
        <f t="shared" si="5"/>
        <v>132</v>
      </c>
      <c r="AF18" s="82">
        <f t="shared" si="6"/>
        <v>6524258</v>
      </c>
      <c r="AG18" s="19">
        <f>AE18-'Multi-Family'!AE5</f>
        <v>72</v>
      </c>
      <c r="AH18" s="13">
        <f>AG18/'Multi-Family'!AE5</f>
        <v>1.2</v>
      </c>
      <c r="AI18" s="12">
        <f>AF18-'Multi-Family'!AF5</f>
        <v>3377870</v>
      </c>
      <c r="AJ18" s="13">
        <f>AI18/'Multi-Family'!AF5</f>
        <v>1.0735707102874787</v>
      </c>
      <c r="AK18" s="84">
        <f t="shared" ref="AK18:AK28" si="7">AK17+AI18</f>
        <v>20524208</v>
      </c>
      <c r="AM18" s="3"/>
      <c r="AN18" s="3"/>
      <c r="AO18" s="2"/>
      <c r="AP18" s="6"/>
      <c r="AQ18" s="6"/>
      <c r="AR18" s="6"/>
      <c r="AS18" s="6"/>
      <c r="AT18" s="6"/>
      <c r="AU18" s="6"/>
      <c r="AV18" s="6"/>
      <c r="AW18" s="6"/>
      <c r="AX18" s="6"/>
      <c r="AY18" s="6"/>
      <c r="AZ18" s="6"/>
      <c r="BA18" s="6"/>
    </row>
    <row r="19" spans="1:53" s="48" customFormat="1" x14ac:dyDescent="0.2">
      <c r="A19" s="5" t="s">
        <v>19</v>
      </c>
      <c r="B19" s="90">
        <v>2005</v>
      </c>
      <c r="C19" s="67">
        <v>0</v>
      </c>
      <c r="D19" s="53">
        <v>0</v>
      </c>
      <c r="E19" s="68">
        <v>0</v>
      </c>
      <c r="F19" s="120"/>
      <c r="G19" s="120"/>
      <c r="H19" s="120"/>
      <c r="I19" s="67">
        <v>18</v>
      </c>
      <c r="J19" s="53">
        <v>166</v>
      </c>
      <c r="K19" s="68">
        <v>8622934</v>
      </c>
      <c r="L19" s="67">
        <v>0</v>
      </c>
      <c r="M19" s="53">
        <v>0</v>
      </c>
      <c r="N19" s="68">
        <v>0</v>
      </c>
      <c r="O19" s="67">
        <v>1</v>
      </c>
      <c r="P19" s="53">
        <v>2</v>
      </c>
      <c r="Q19" s="68">
        <v>162000</v>
      </c>
      <c r="R19" s="67">
        <v>1</v>
      </c>
      <c r="S19" s="53">
        <v>2</v>
      </c>
      <c r="T19" s="68">
        <v>191692</v>
      </c>
      <c r="U19" s="67">
        <v>0</v>
      </c>
      <c r="V19" s="53">
        <v>0</v>
      </c>
      <c r="W19" s="68">
        <v>0</v>
      </c>
      <c r="X19" s="67">
        <v>0</v>
      </c>
      <c r="Y19" s="53">
        <v>0</v>
      </c>
      <c r="Z19" s="68">
        <v>0</v>
      </c>
      <c r="AA19" s="67">
        <v>0</v>
      </c>
      <c r="AB19" s="53">
        <v>0</v>
      </c>
      <c r="AC19" s="53">
        <v>0</v>
      </c>
      <c r="AD19" s="77">
        <f t="shared" si="4"/>
        <v>20</v>
      </c>
      <c r="AE19" s="53">
        <f t="shared" si="5"/>
        <v>170</v>
      </c>
      <c r="AF19" s="82">
        <f t="shared" si="6"/>
        <v>8976626</v>
      </c>
      <c r="AG19" s="19">
        <f>AE19-'Multi-Family'!AE6</f>
        <v>166</v>
      </c>
      <c r="AH19" s="13">
        <f>AG19/'Multi-Family'!AE6</f>
        <v>41.5</v>
      </c>
      <c r="AI19" s="12">
        <f>AF19-'Multi-Family'!AF6</f>
        <v>8734706</v>
      </c>
      <c r="AJ19" s="13">
        <f>AI19/'Multi-Family'!AF6</f>
        <v>36.105762235449738</v>
      </c>
      <c r="AK19" s="84">
        <f t="shared" si="7"/>
        <v>29258914</v>
      </c>
      <c r="AM19" s="3"/>
      <c r="AN19" s="3"/>
      <c r="AO19" s="1"/>
      <c r="AP19" s="126"/>
      <c r="AQ19" s="126"/>
      <c r="AR19" s="126"/>
      <c r="AS19" s="126"/>
      <c r="AT19" s="126"/>
      <c r="AU19" s="126"/>
      <c r="AV19" s="126"/>
      <c r="AW19" s="126"/>
      <c r="AX19" s="126"/>
      <c r="AY19" s="126"/>
      <c r="AZ19" s="126"/>
      <c r="BA19" s="126"/>
    </row>
    <row r="20" spans="1:53" s="48" customFormat="1" x14ac:dyDescent="0.2">
      <c r="A20" s="5" t="s">
        <v>20</v>
      </c>
      <c r="B20" s="90">
        <v>2005</v>
      </c>
      <c r="C20" s="67">
        <v>0</v>
      </c>
      <c r="D20" s="53">
        <v>0</v>
      </c>
      <c r="E20" s="68">
        <v>0</v>
      </c>
      <c r="F20" s="120"/>
      <c r="G20" s="120"/>
      <c r="H20" s="120"/>
      <c r="I20" s="67">
        <v>0</v>
      </c>
      <c r="J20" s="53">
        <v>0</v>
      </c>
      <c r="K20" s="68">
        <v>0</v>
      </c>
      <c r="L20" s="67">
        <v>4</v>
      </c>
      <c r="M20" s="53">
        <v>74</v>
      </c>
      <c r="N20" s="68">
        <v>3490409</v>
      </c>
      <c r="O20" s="67">
        <v>0</v>
      </c>
      <c r="P20" s="53">
        <v>0</v>
      </c>
      <c r="Q20" s="68">
        <v>0</v>
      </c>
      <c r="R20" s="67">
        <v>1</v>
      </c>
      <c r="S20" s="53">
        <v>2</v>
      </c>
      <c r="T20" s="68">
        <v>280000</v>
      </c>
      <c r="U20" s="67">
        <v>0</v>
      </c>
      <c r="V20" s="53">
        <v>0</v>
      </c>
      <c r="W20" s="68">
        <v>0</v>
      </c>
      <c r="X20" s="67">
        <v>0</v>
      </c>
      <c r="Y20" s="53">
        <v>0</v>
      </c>
      <c r="Z20" s="68">
        <v>0</v>
      </c>
      <c r="AA20" s="67">
        <v>1</v>
      </c>
      <c r="AB20" s="53">
        <v>15</v>
      </c>
      <c r="AC20" s="53">
        <v>146088</v>
      </c>
      <c r="AD20" s="77">
        <f t="shared" si="4"/>
        <v>6</v>
      </c>
      <c r="AE20" s="53">
        <f t="shared" si="5"/>
        <v>91</v>
      </c>
      <c r="AF20" s="82">
        <f t="shared" si="6"/>
        <v>3916497</v>
      </c>
      <c r="AG20" s="19">
        <f>AE20-'Multi-Family'!AE7</f>
        <v>5</v>
      </c>
      <c r="AH20" s="13">
        <f>AG20/'Multi-Family'!AE7</f>
        <v>5.8139534883720929E-2</v>
      </c>
      <c r="AI20" s="12">
        <f>AF20-'Multi-Family'!AF7</f>
        <v>-853021</v>
      </c>
      <c r="AJ20" s="13">
        <f>AI20/'Multi-Family'!AF7</f>
        <v>-0.17884847064210682</v>
      </c>
      <c r="AK20" s="84">
        <f t="shared" si="7"/>
        <v>28405893</v>
      </c>
      <c r="AM20" s="3"/>
      <c r="AN20" s="3"/>
      <c r="AO20" s="2"/>
      <c r="AP20" s="26"/>
      <c r="AQ20" s="26"/>
      <c r="AR20" s="26"/>
      <c r="AS20" s="26"/>
      <c r="AT20" s="26"/>
      <c r="AU20" s="26"/>
      <c r="AV20" s="26"/>
      <c r="AW20" s="26"/>
      <c r="AX20" s="26"/>
      <c r="AY20" s="26"/>
      <c r="AZ20" s="26"/>
      <c r="BA20" s="26"/>
    </row>
    <row r="21" spans="1:53" s="48" customFormat="1" x14ac:dyDescent="0.2">
      <c r="A21" s="5" t="s">
        <v>21</v>
      </c>
      <c r="B21" s="90">
        <v>2005</v>
      </c>
      <c r="C21" s="67">
        <v>0</v>
      </c>
      <c r="D21" s="53">
        <v>0</v>
      </c>
      <c r="E21" s="68">
        <v>0</v>
      </c>
      <c r="F21" s="120"/>
      <c r="G21" s="120"/>
      <c r="H21" s="120"/>
      <c r="I21" s="67">
        <v>0</v>
      </c>
      <c r="J21" s="53">
        <v>0</v>
      </c>
      <c r="K21" s="68">
        <v>0</v>
      </c>
      <c r="L21" s="67">
        <v>0</v>
      </c>
      <c r="M21" s="53">
        <v>0</v>
      </c>
      <c r="N21" s="68">
        <v>0</v>
      </c>
      <c r="O21" s="67">
        <v>0</v>
      </c>
      <c r="P21" s="53">
        <v>0</v>
      </c>
      <c r="Q21" s="68">
        <v>0</v>
      </c>
      <c r="R21" s="67">
        <v>0</v>
      </c>
      <c r="S21" s="53">
        <v>0</v>
      </c>
      <c r="T21" s="68">
        <v>0</v>
      </c>
      <c r="U21" s="67">
        <v>0</v>
      </c>
      <c r="V21" s="53">
        <v>0</v>
      </c>
      <c r="W21" s="68">
        <v>0</v>
      </c>
      <c r="X21" s="67">
        <v>0</v>
      </c>
      <c r="Y21" s="53">
        <v>0</v>
      </c>
      <c r="Z21" s="68">
        <v>0</v>
      </c>
      <c r="AA21" s="67">
        <v>1</v>
      </c>
      <c r="AB21" s="53">
        <v>2</v>
      </c>
      <c r="AC21" s="53">
        <v>104136</v>
      </c>
      <c r="AD21" s="77">
        <f t="shared" si="4"/>
        <v>1</v>
      </c>
      <c r="AE21" s="53">
        <f t="shared" si="5"/>
        <v>2</v>
      </c>
      <c r="AF21" s="82">
        <f t="shared" si="6"/>
        <v>104136</v>
      </c>
      <c r="AG21" s="19">
        <f>AE21-'Multi-Family'!AE8</f>
        <v>-39</v>
      </c>
      <c r="AH21" s="13">
        <f>AG21/'Multi-Family'!AE8</f>
        <v>-0.95121951219512191</v>
      </c>
      <c r="AI21" s="12">
        <f>AF21-'Multi-Family'!AF8</f>
        <v>-2075483</v>
      </c>
      <c r="AJ21" s="13">
        <f>AI21/'Multi-Family'!AF8</f>
        <v>-0.95222284261607193</v>
      </c>
      <c r="AK21" s="84">
        <f t="shared" si="7"/>
        <v>26330410</v>
      </c>
      <c r="AM21" s="3"/>
      <c r="AN21" s="3"/>
      <c r="AO21" s="2"/>
      <c r="AP21" s="26"/>
      <c r="AQ21" s="26"/>
      <c r="AR21" s="26"/>
      <c r="AS21" s="26"/>
      <c r="AT21" s="26"/>
      <c r="AU21" s="26"/>
      <c r="AV21" s="26"/>
      <c r="AW21" s="26"/>
      <c r="AX21" s="26"/>
      <c r="AY21" s="26"/>
      <c r="AZ21" s="26"/>
      <c r="BA21" s="26"/>
    </row>
    <row r="22" spans="1:53" s="48" customFormat="1" x14ac:dyDescent="0.2">
      <c r="A22" s="5" t="s">
        <v>30</v>
      </c>
      <c r="B22" s="90">
        <v>2005</v>
      </c>
      <c r="C22" s="67">
        <v>1</v>
      </c>
      <c r="D22" s="53">
        <v>2</v>
      </c>
      <c r="E22" s="68">
        <v>182000</v>
      </c>
      <c r="F22" s="120"/>
      <c r="G22" s="120"/>
      <c r="H22" s="120"/>
      <c r="I22" s="67">
        <v>0</v>
      </c>
      <c r="J22" s="53">
        <v>0</v>
      </c>
      <c r="K22" s="68">
        <v>0</v>
      </c>
      <c r="L22" s="67">
        <v>0</v>
      </c>
      <c r="M22" s="53">
        <v>0</v>
      </c>
      <c r="N22" s="68">
        <v>0</v>
      </c>
      <c r="O22" s="67">
        <v>0</v>
      </c>
      <c r="P22" s="53">
        <v>0</v>
      </c>
      <c r="Q22" s="68">
        <v>0</v>
      </c>
      <c r="R22" s="67">
        <v>0</v>
      </c>
      <c r="S22" s="53">
        <v>0</v>
      </c>
      <c r="T22" s="68">
        <v>0</v>
      </c>
      <c r="U22" s="67">
        <v>0</v>
      </c>
      <c r="V22" s="53">
        <v>0</v>
      </c>
      <c r="W22" s="68">
        <v>0</v>
      </c>
      <c r="X22" s="67">
        <v>0</v>
      </c>
      <c r="Y22" s="53">
        <v>0</v>
      </c>
      <c r="Z22" s="68">
        <v>0</v>
      </c>
      <c r="AA22" s="67">
        <v>0</v>
      </c>
      <c r="AB22" s="53">
        <v>0</v>
      </c>
      <c r="AC22" s="53">
        <v>0</v>
      </c>
      <c r="AD22" s="77">
        <f t="shared" si="4"/>
        <v>1</v>
      </c>
      <c r="AE22" s="53">
        <f t="shared" si="5"/>
        <v>2</v>
      </c>
      <c r="AF22" s="82">
        <f t="shared" si="6"/>
        <v>182000</v>
      </c>
      <c r="AG22" s="19">
        <f>AE22-'Multi-Family'!AE9</f>
        <v>-36</v>
      </c>
      <c r="AH22" s="13">
        <f>AG22/'Multi-Family'!AE9</f>
        <v>-0.94736842105263153</v>
      </c>
      <c r="AI22" s="12">
        <f>AF22-'Multi-Family'!AF9</f>
        <v>-1936412</v>
      </c>
      <c r="AJ22" s="13">
        <f>AI22/'Multi-Family'!AF9</f>
        <v>-0.91408658938865528</v>
      </c>
      <c r="AK22" s="84">
        <f t="shared" si="7"/>
        <v>24393998</v>
      </c>
      <c r="AM22" s="3"/>
      <c r="AN22" s="3"/>
      <c r="AO22" s="2"/>
      <c r="AP22" s="2"/>
      <c r="AQ22" s="2"/>
      <c r="AR22" s="2"/>
      <c r="AS22" s="2"/>
      <c r="AT22" s="2"/>
      <c r="AU22" s="2"/>
      <c r="AV22" s="2"/>
      <c r="AW22" s="2"/>
      <c r="AX22" s="2"/>
      <c r="AY22" s="2"/>
      <c r="AZ22" s="2"/>
      <c r="BA22" s="2"/>
    </row>
    <row r="23" spans="1:53" s="48" customFormat="1" x14ac:dyDescent="0.2">
      <c r="A23" s="5" t="s">
        <v>23</v>
      </c>
      <c r="B23" s="90">
        <v>2005</v>
      </c>
      <c r="C23" s="67">
        <v>0</v>
      </c>
      <c r="D23" s="53">
        <v>0</v>
      </c>
      <c r="E23" s="68">
        <v>0</v>
      </c>
      <c r="F23" s="120"/>
      <c r="G23" s="120"/>
      <c r="H23" s="120"/>
      <c r="I23" s="67">
        <v>1</v>
      </c>
      <c r="J23" s="53">
        <v>40</v>
      </c>
      <c r="K23" s="68">
        <v>5119200</v>
      </c>
      <c r="L23" s="67">
        <v>0</v>
      </c>
      <c r="M23" s="53">
        <v>0</v>
      </c>
      <c r="N23" s="68">
        <v>0</v>
      </c>
      <c r="O23" s="67">
        <v>0</v>
      </c>
      <c r="P23" s="53">
        <v>0</v>
      </c>
      <c r="Q23" s="68">
        <v>0</v>
      </c>
      <c r="R23" s="67">
        <v>0</v>
      </c>
      <c r="S23" s="53">
        <v>0</v>
      </c>
      <c r="T23" s="68">
        <v>0</v>
      </c>
      <c r="U23" s="67">
        <v>0</v>
      </c>
      <c r="V23" s="53">
        <v>0</v>
      </c>
      <c r="W23" s="68">
        <v>0</v>
      </c>
      <c r="X23" s="67">
        <v>0</v>
      </c>
      <c r="Y23" s="53">
        <v>0</v>
      </c>
      <c r="Z23" s="68">
        <v>0</v>
      </c>
      <c r="AA23" s="67">
        <v>1</v>
      </c>
      <c r="AB23" s="53">
        <v>2</v>
      </c>
      <c r="AC23" s="53">
        <v>106385</v>
      </c>
      <c r="AD23" s="77">
        <f t="shared" si="4"/>
        <v>2</v>
      </c>
      <c r="AE23" s="53">
        <f t="shared" si="5"/>
        <v>42</v>
      </c>
      <c r="AF23" s="82">
        <f t="shared" si="6"/>
        <v>5225585</v>
      </c>
      <c r="AG23" s="19">
        <f>AE23-'Multi-Family'!AE10</f>
        <v>6</v>
      </c>
      <c r="AH23" s="13">
        <f>AG23/'Multi-Family'!AE10</f>
        <v>0.16666666666666666</v>
      </c>
      <c r="AI23" s="12">
        <f>AF23-'Multi-Family'!AF10</f>
        <v>3272585</v>
      </c>
      <c r="AJ23" s="13">
        <f>AI23/'Multi-Family'!AF10</f>
        <v>1.6756707629288274</v>
      </c>
      <c r="AK23" s="84">
        <f t="shared" si="7"/>
        <v>27666583</v>
      </c>
      <c r="AM23" s="3"/>
      <c r="AN23" s="3"/>
      <c r="AO23" s="2"/>
      <c r="AP23" s="2"/>
      <c r="AQ23" s="2"/>
      <c r="AR23" s="2"/>
      <c r="AS23" s="2"/>
      <c r="AT23" s="2"/>
      <c r="AU23" s="2"/>
      <c r="AV23" s="2"/>
      <c r="AW23" s="2"/>
      <c r="AX23" s="2"/>
      <c r="AY23" s="2"/>
      <c r="AZ23" s="2"/>
      <c r="BA23" s="2"/>
    </row>
    <row r="24" spans="1:53" s="48" customFormat="1" x14ac:dyDescent="0.2">
      <c r="A24" s="5" t="s">
        <v>24</v>
      </c>
      <c r="B24" s="90">
        <v>2005</v>
      </c>
      <c r="C24" s="67">
        <v>0</v>
      </c>
      <c r="D24" s="53">
        <v>0</v>
      </c>
      <c r="E24" s="68">
        <v>0</v>
      </c>
      <c r="F24" s="120"/>
      <c r="G24" s="120"/>
      <c r="H24" s="120"/>
      <c r="I24" s="67">
        <v>5</v>
      </c>
      <c r="J24" s="53">
        <v>10</v>
      </c>
      <c r="K24" s="68">
        <v>765008</v>
      </c>
      <c r="L24" s="67">
        <v>1</v>
      </c>
      <c r="M24" s="53">
        <v>8</v>
      </c>
      <c r="N24" s="68">
        <v>663754</v>
      </c>
      <c r="O24" s="67">
        <v>0</v>
      </c>
      <c r="P24" s="53">
        <v>0</v>
      </c>
      <c r="Q24" s="68">
        <v>0</v>
      </c>
      <c r="R24" s="67">
        <v>0</v>
      </c>
      <c r="S24" s="53">
        <v>0</v>
      </c>
      <c r="T24" s="68">
        <v>0</v>
      </c>
      <c r="U24" s="67">
        <v>0</v>
      </c>
      <c r="V24" s="53">
        <v>0</v>
      </c>
      <c r="W24" s="68">
        <v>0</v>
      </c>
      <c r="X24" s="67">
        <v>0</v>
      </c>
      <c r="Y24" s="53">
        <v>0</v>
      </c>
      <c r="Z24" s="68">
        <v>0</v>
      </c>
      <c r="AA24" s="67">
        <v>1</v>
      </c>
      <c r="AB24" s="53">
        <v>2</v>
      </c>
      <c r="AC24" s="53">
        <v>103637</v>
      </c>
      <c r="AD24" s="77">
        <f t="shared" si="4"/>
        <v>7</v>
      </c>
      <c r="AE24" s="53">
        <f t="shared" si="5"/>
        <v>20</v>
      </c>
      <c r="AF24" s="82">
        <f t="shared" si="6"/>
        <v>1532399</v>
      </c>
      <c r="AG24" s="19">
        <f>AE24-'Multi-Family'!AE11</f>
        <v>-144</v>
      </c>
      <c r="AH24" s="13">
        <f>AG24/'Multi-Family'!AE11</f>
        <v>-0.87804878048780488</v>
      </c>
      <c r="AI24" s="12">
        <f>AF24-'Multi-Family'!AF11</f>
        <v>-10306343</v>
      </c>
      <c r="AJ24" s="13">
        <f>AI24/'Multi-Family'!AF11</f>
        <v>-0.8705606558534682</v>
      </c>
      <c r="AK24" s="84">
        <f t="shared" si="7"/>
        <v>17360240</v>
      </c>
      <c r="AM24" s="3"/>
      <c r="AN24" s="3"/>
      <c r="AO24" s="2"/>
      <c r="AP24" s="2"/>
      <c r="AQ24" s="2"/>
      <c r="AR24" s="2"/>
      <c r="AS24" s="2"/>
      <c r="AT24" s="2"/>
      <c r="AU24" s="2"/>
      <c r="AV24" s="2"/>
      <c r="AW24" s="2"/>
      <c r="AX24" s="2"/>
      <c r="AY24" s="2"/>
      <c r="AZ24" s="2"/>
      <c r="BA24" s="2"/>
    </row>
    <row r="25" spans="1:53" s="48" customFormat="1" x14ac:dyDescent="0.2">
      <c r="A25" s="5" t="s">
        <v>25</v>
      </c>
      <c r="B25" s="90">
        <v>2005</v>
      </c>
      <c r="C25" s="67">
        <v>0</v>
      </c>
      <c r="D25" s="53">
        <v>0</v>
      </c>
      <c r="E25" s="68">
        <v>0</v>
      </c>
      <c r="F25" s="120"/>
      <c r="G25" s="120"/>
      <c r="H25" s="120"/>
      <c r="I25" s="67">
        <v>3</v>
      </c>
      <c r="J25" s="53">
        <v>30</v>
      </c>
      <c r="K25" s="68">
        <v>1554870</v>
      </c>
      <c r="L25" s="67">
        <v>0</v>
      </c>
      <c r="M25" s="53">
        <v>0</v>
      </c>
      <c r="N25" s="68">
        <v>0</v>
      </c>
      <c r="O25" s="67">
        <v>0</v>
      </c>
      <c r="P25" s="53">
        <v>0</v>
      </c>
      <c r="Q25" s="68">
        <v>0</v>
      </c>
      <c r="R25" s="67">
        <v>0</v>
      </c>
      <c r="S25" s="53">
        <v>0</v>
      </c>
      <c r="T25" s="68">
        <v>0</v>
      </c>
      <c r="U25" s="67">
        <v>0</v>
      </c>
      <c r="V25" s="53">
        <v>0</v>
      </c>
      <c r="W25" s="68">
        <v>0</v>
      </c>
      <c r="X25" s="67">
        <v>0</v>
      </c>
      <c r="Y25" s="53">
        <v>0</v>
      </c>
      <c r="Z25" s="68">
        <v>0</v>
      </c>
      <c r="AA25" s="67">
        <v>2</v>
      </c>
      <c r="AB25" s="53">
        <v>24</v>
      </c>
      <c r="AC25" s="53">
        <v>1904924</v>
      </c>
      <c r="AD25" s="77">
        <f t="shared" si="4"/>
        <v>5</v>
      </c>
      <c r="AE25" s="53">
        <f t="shared" si="5"/>
        <v>54</v>
      </c>
      <c r="AF25" s="82">
        <f t="shared" si="6"/>
        <v>3459794</v>
      </c>
      <c r="AG25" s="19">
        <f>AE25-'Multi-Family'!AE12</f>
        <v>43</v>
      </c>
      <c r="AH25" s="13">
        <f>AG25/'Multi-Family'!AE12</f>
        <v>3.9090909090909092</v>
      </c>
      <c r="AI25" s="12">
        <f>AF25-'Multi-Family'!AF12</f>
        <v>2954325</v>
      </c>
      <c r="AJ25" s="13">
        <f>AI25/'Multi-Family'!AF12</f>
        <v>5.8447204477425911</v>
      </c>
      <c r="AK25" s="84">
        <f t="shared" si="7"/>
        <v>20314565</v>
      </c>
      <c r="AM25" s="3"/>
      <c r="AN25" s="3"/>
      <c r="AO25" s="2"/>
      <c r="AP25" s="2"/>
      <c r="AQ25" s="2"/>
      <c r="AR25" s="2"/>
      <c r="AS25" s="2"/>
      <c r="AT25" s="2"/>
      <c r="AU25" s="2"/>
      <c r="AV25" s="2"/>
      <c r="AW25" s="2"/>
      <c r="AX25" s="2"/>
      <c r="AY25" s="2"/>
      <c r="AZ25" s="2"/>
      <c r="BA25" s="2"/>
    </row>
    <row r="26" spans="1:53" s="48" customFormat="1" x14ac:dyDescent="0.2">
      <c r="A26" s="5" t="s">
        <v>26</v>
      </c>
      <c r="B26" s="90">
        <v>2005</v>
      </c>
      <c r="C26" s="67">
        <v>0</v>
      </c>
      <c r="D26" s="53">
        <v>0</v>
      </c>
      <c r="E26" s="68">
        <v>0</v>
      </c>
      <c r="F26" s="120"/>
      <c r="G26" s="120"/>
      <c r="H26" s="120"/>
      <c r="I26" s="67">
        <v>8</v>
      </c>
      <c r="J26" s="53">
        <v>239</v>
      </c>
      <c r="K26" s="68">
        <v>11411466</v>
      </c>
      <c r="L26" s="67">
        <v>2</v>
      </c>
      <c r="M26" s="53">
        <v>4</v>
      </c>
      <c r="N26" s="68">
        <v>628466</v>
      </c>
      <c r="O26" s="67">
        <v>0</v>
      </c>
      <c r="P26" s="53">
        <v>0</v>
      </c>
      <c r="Q26" s="68">
        <v>0</v>
      </c>
      <c r="R26" s="67">
        <v>0</v>
      </c>
      <c r="S26" s="53">
        <v>0</v>
      </c>
      <c r="T26" s="68">
        <v>0</v>
      </c>
      <c r="U26" s="67">
        <v>0</v>
      </c>
      <c r="V26" s="53">
        <v>0</v>
      </c>
      <c r="W26" s="68">
        <v>0</v>
      </c>
      <c r="X26" s="67">
        <v>0</v>
      </c>
      <c r="Y26" s="53">
        <v>0</v>
      </c>
      <c r="Z26" s="68">
        <v>0</v>
      </c>
      <c r="AA26" s="67">
        <v>0</v>
      </c>
      <c r="AB26" s="53">
        <v>0</v>
      </c>
      <c r="AC26" s="53">
        <v>0</v>
      </c>
      <c r="AD26" s="77">
        <f t="shared" si="4"/>
        <v>10</v>
      </c>
      <c r="AE26" s="53">
        <f t="shared" si="5"/>
        <v>243</v>
      </c>
      <c r="AF26" s="82">
        <f t="shared" si="6"/>
        <v>12039932</v>
      </c>
      <c r="AG26" s="19">
        <f>AE26-'Multi-Family'!AE13</f>
        <v>217</v>
      </c>
      <c r="AH26" s="13">
        <f>AG26/'Multi-Family'!AE13</f>
        <v>8.3461538461538467</v>
      </c>
      <c r="AI26" s="12">
        <f>AF26-'Multi-Family'!AF13</f>
        <v>10856300</v>
      </c>
      <c r="AJ26" s="13">
        <f>AI26/'Multi-Family'!AF13</f>
        <v>9.1720230612217311</v>
      </c>
      <c r="AK26" s="84">
        <f t="shared" si="7"/>
        <v>31170865</v>
      </c>
      <c r="AM26" s="3"/>
      <c r="AN26" s="3"/>
      <c r="AO26" s="2"/>
      <c r="AP26" s="2"/>
      <c r="AQ26" s="2"/>
      <c r="AR26" s="2"/>
      <c r="AS26" s="2"/>
      <c r="AT26" s="2"/>
      <c r="AU26" s="2"/>
      <c r="AV26" s="2"/>
      <c r="AW26" s="2"/>
      <c r="AX26" s="2"/>
      <c r="AY26" s="2"/>
      <c r="AZ26" s="2"/>
      <c r="BA26" s="2"/>
    </row>
    <row r="27" spans="1:53" s="48" customFormat="1" x14ac:dyDescent="0.2">
      <c r="A27" s="5" t="s">
        <v>27</v>
      </c>
      <c r="B27" s="90">
        <v>2005</v>
      </c>
      <c r="C27" s="67">
        <v>0</v>
      </c>
      <c r="D27" s="53">
        <v>0</v>
      </c>
      <c r="E27" s="68">
        <v>0</v>
      </c>
      <c r="F27" s="120"/>
      <c r="G27" s="120"/>
      <c r="H27" s="120"/>
      <c r="I27" s="67">
        <v>11</v>
      </c>
      <c r="J27" s="53">
        <v>50</v>
      </c>
      <c r="K27" s="68">
        <v>2224520</v>
      </c>
      <c r="L27" s="67">
        <v>2</v>
      </c>
      <c r="M27" s="53">
        <v>4</v>
      </c>
      <c r="N27" s="68">
        <v>460190</v>
      </c>
      <c r="O27" s="67">
        <v>0</v>
      </c>
      <c r="P27" s="53">
        <v>0</v>
      </c>
      <c r="Q27" s="68">
        <v>0</v>
      </c>
      <c r="R27" s="67">
        <v>0</v>
      </c>
      <c r="S27" s="53">
        <v>0</v>
      </c>
      <c r="T27" s="68">
        <v>0</v>
      </c>
      <c r="U27" s="67">
        <v>0</v>
      </c>
      <c r="V27" s="53">
        <v>0</v>
      </c>
      <c r="W27" s="68">
        <v>0</v>
      </c>
      <c r="X27" s="67">
        <v>0</v>
      </c>
      <c r="Y27" s="53">
        <v>0</v>
      </c>
      <c r="Z27" s="68">
        <v>0</v>
      </c>
      <c r="AA27" s="67">
        <v>0</v>
      </c>
      <c r="AB27" s="53">
        <v>0</v>
      </c>
      <c r="AC27" s="53">
        <v>0</v>
      </c>
      <c r="AD27" s="77">
        <f t="shared" si="4"/>
        <v>13</v>
      </c>
      <c r="AE27" s="53">
        <f t="shared" si="5"/>
        <v>54</v>
      </c>
      <c r="AF27" s="82">
        <f t="shared" si="6"/>
        <v>2684710</v>
      </c>
      <c r="AG27" s="19">
        <f>AE27-'Multi-Family'!AE14</f>
        <v>-191</v>
      </c>
      <c r="AH27" s="13">
        <f>AG27/'Multi-Family'!AE14</f>
        <v>-0.7795918367346939</v>
      </c>
      <c r="AI27" s="12">
        <f>AF27-'Multi-Family'!AF14</f>
        <v>-13199757</v>
      </c>
      <c r="AJ27" s="13">
        <f>AI27/'Multi-Family'!AF14</f>
        <v>-0.83098520082543537</v>
      </c>
      <c r="AK27" s="84">
        <f t="shared" si="7"/>
        <v>17971108</v>
      </c>
      <c r="AM27" s="3"/>
      <c r="AN27" s="3"/>
      <c r="AO27" s="2"/>
      <c r="AP27" s="2"/>
      <c r="AQ27" s="2"/>
      <c r="AR27" s="2"/>
      <c r="AS27" s="2"/>
      <c r="AT27" s="2"/>
      <c r="AU27" s="2"/>
      <c r="AV27" s="2"/>
      <c r="AW27" s="2"/>
      <c r="AX27" s="2"/>
      <c r="AY27" s="2"/>
      <c r="AZ27" s="2"/>
      <c r="BA27" s="2"/>
    </row>
    <row r="28" spans="1:53" s="48" customFormat="1" x14ac:dyDescent="0.2">
      <c r="A28" s="5" t="s">
        <v>28</v>
      </c>
      <c r="B28" s="90">
        <v>2005</v>
      </c>
      <c r="C28" s="67">
        <v>0</v>
      </c>
      <c r="D28" s="53">
        <v>0</v>
      </c>
      <c r="E28" s="68">
        <v>0</v>
      </c>
      <c r="F28" s="120"/>
      <c r="G28" s="120"/>
      <c r="H28" s="120"/>
      <c r="I28" s="67">
        <v>0</v>
      </c>
      <c r="J28" s="53">
        <v>0</v>
      </c>
      <c r="K28" s="68">
        <v>0</v>
      </c>
      <c r="L28" s="67">
        <v>1</v>
      </c>
      <c r="M28" s="53">
        <v>2</v>
      </c>
      <c r="N28" s="68">
        <v>220670</v>
      </c>
      <c r="O28" s="67">
        <v>0</v>
      </c>
      <c r="P28" s="53">
        <v>0</v>
      </c>
      <c r="Q28" s="68">
        <v>0</v>
      </c>
      <c r="R28" s="67">
        <v>0</v>
      </c>
      <c r="S28" s="53">
        <v>0</v>
      </c>
      <c r="T28" s="68">
        <v>0</v>
      </c>
      <c r="U28" s="67">
        <v>0</v>
      </c>
      <c r="V28" s="53">
        <v>0</v>
      </c>
      <c r="W28" s="68">
        <v>0</v>
      </c>
      <c r="X28" s="67">
        <v>0</v>
      </c>
      <c r="Y28" s="53">
        <v>0</v>
      </c>
      <c r="Z28" s="68">
        <v>0</v>
      </c>
      <c r="AA28" s="67">
        <v>0</v>
      </c>
      <c r="AB28" s="53">
        <v>0</v>
      </c>
      <c r="AC28" s="53">
        <v>0</v>
      </c>
      <c r="AD28" s="77">
        <f t="shared" si="4"/>
        <v>1</v>
      </c>
      <c r="AE28" s="53">
        <f t="shared" si="5"/>
        <v>2</v>
      </c>
      <c r="AF28" s="82">
        <f t="shared" si="6"/>
        <v>220670</v>
      </c>
      <c r="AG28" s="19">
        <f>AE28-'Multi-Family'!AE15</f>
        <v>0</v>
      </c>
      <c r="AH28" s="13">
        <f>AG28/'Multi-Family'!AE15</f>
        <v>0</v>
      </c>
      <c r="AI28" s="12">
        <f>AF28-'Multi-Family'!AF15</f>
        <v>38670</v>
      </c>
      <c r="AJ28" s="13">
        <f>AI28/'Multi-Family'!AF15</f>
        <v>0.21247252747252748</v>
      </c>
      <c r="AK28" s="84">
        <f t="shared" si="7"/>
        <v>18009778</v>
      </c>
      <c r="AM28" s="3"/>
      <c r="AN28" s="3"/>
      <c r="AO28" s="2"/>
      <c r="AP28" s="2"/>
      <c r="AQ28" s="2"/>
      <c r="AR28" s="2"/>
      <c r="AS28" s="2"/>
      <c r="AT28" s="2"/>
      <c r="AU28" s="2"/>
      <c r="AV28" s="2"/>
      <c r="AW28" s="2"/>
      <c r="AX28" s="2"/>
      <c r="AY28" s="2"/>
      <c r="AZ28" s="2"/>
      <c r="BA28" s="2"/>
    </row>
    <row r="29" spans="1:53" s="48" customFormat="1" ht="13.5" thickBot="1" x14ac:dyDescent="0.25">
      <c r="A29" s="55" t="s">
        <v>29</v>
      </c>
      <c r="B29" s="91">
        <v>2005</v>
      </c>
      <c r="C29" s="69">
        <f>SUM(C17:C28)</f>
        <v>1</v>
      </c>
      <c r="D29" s="56">
        <f>SUM(D17:D28)</f>
        <v>2</v>
      </c>
      <c r="E29" s="70">
        <f>SUM(E17:E28)</f>
        <v>182000</v>
      </c>
      <c r="F29" s="122"/>
      <c r="G29" s="122"/>
      <c r="H29" s="122"/>
      <c r="I29" s="69">
        <f t="shared" ref="I29:AG29" si="8">SUM(I17:I28)</f>
        <v>58</v>
      </c>
      <c r="J29" s="56">
        <f t="shared" si="8"/>
        <v>676</v>
      </c>
      <c r="K29" s="70">
        <f t="shared" si="8"/>
        <v>36934890</v>
      </c>
      <c r="L29" s="69">
        <f t="shared" si="8"/>
        <v>20</v>
      </c>
      <c r="M29" s="56">
        <f t="shared" si="8"/>
        <v>332</v>
      </c>
      <c r="N29" s="70">
        <f t="shared" si="8"/>
        <v>22328909</v>
      </c>
      <c r="O29" s="69">
        <f t="shared" si="8"/>
        <v>1</v>
      </c>
      <c r="P29" s="56">
        <f t="shared" si="8"/>
        <v>2</v>
      </c>
      <c r="Q29" s="70">
        <f t="shared" si="8"/>
        <v>162000</v>
      </c>
      <c r="R29" s="69">
        <f t="shared" si="8"/>
        <v>2</v>
      </c>
      <c r="S29" s="56">
        <f t="shared" si="8"/>
        <v>4</v>
      </c>
      <c r="T29" s="70">
        <f t="shared" si="8"/>
        <v>471692</v>
      </c>
      <c r="U29" s="69">
        <f t="shared" si="8"/>
        <v>0</v>
      </c>
      <c r="V29" s="56">
        <f t="shared" si="8"/>
        <v>0</v>
      </c>
      <c r="W29" s="70">
        <f t="shared" si="8"/>
        <v>0</v>
      </c>
      <c r="X29" s="69">
        <f t="shared" si="8"/>
        <v>0</v>
      </c>
      <c r="Y29" s="56">
        <f t="shared" si="8"/>
        <v>0</v>
      </c>
      <c r="Z29" s="70">
        <f t="shared" si="8"/>
        <v>0</v>
      </c>
      <c r="AA29" s="69">
        <f t="shared" si="8"/>
        <v>6</v>
      </c>
      <c r="AB29" s="56">
        <f t="shared" si="8"/>
        <v>45</v>
      </c>
      <c r="AC29" s="56">
        <f t="shared" si="8"/>
        <v>2365170</v>
      </c>
      <c r="AD29" s="78">
        <f t="shared" si="8"/>
        <v>88</v>
      </c>
      <c r="AE29" s="56">
        <f t="shared" si="8"/>
        <v>1061</v>
      </c>
      <c r="AF29" s="83">
        <f t="shared" si="8"/>
        <v>62444661</v>
      </c>
      <c r="AG29" s="20">
        <f t="shared" si="8"/>
        <v>296</v>
      </c>
      <c r="AH29" s="18">
        <f>AG29/'Multi-Family'!AE16</f>
        <v>0.38692810457516341</v>
      </c>
      <c r="AI29" s="17">
        <f>SUM(AI17:AI28)</f>
        <v>18009778</v>
      </c>
      <c r="AJ29" s="18">
        <f>AI29/'Multi-Family'!AF16</f>
        <v>0.40530719975115048</v>
      </c>
      <c r="AK29" s="85">
        <f>AI29</f>
        <v>18009778</v>
      </c>
      <c r="AM29" s="6"/>
      <c r="AN29" s="6"/>
      <c r="AO29" s="26"/>
      <c r="AP29" s="26"/>
      <c r="AQ29" s="26"/>
      <c r="AR29" s="26"/>
      <c r="AS29" s="26"/>
      <c r="AT29" s="26"/>
      <c r="AU29" s="26"/>
      <c r="AV29" s="26"/>
      <c r="AW29" s="26"/>
      <c r="AX29" s="26"/>
      <c r="AY29" s="26"/>
      <c r="AZ29" s="26"/>
      <c r="BA29" s="26"/>
    </row>
    <row r="30" spans="1:53" s="48" customFormat="1" x14ac:dyDescent="0.2">
      <c r="A30" s="5" t="s">
        <v>17</v>
      </c>
      <c r="B30" s="90">
        <v>2006</v>
      </c>
      <c r="C30" s="67">
        <v>0</v>
      </c>
      <c r="D30" s="53">
        <v>0</v>
      </c>
      <c r="E30" s="68">
        <v>0</v>
      </c>
      <c r="F30" s="120"/>
      <c r="G30" s="120"/>
      <c r="H30" s="120"/>
      <c r="I30" s="67">
        <v>3</v>
      </c>
      <c r="J30" s="53">
        <v>6</v>
      </c>
      <c r="K30" s="68">
        <v>657991</v>
      </c>
      <c r="L30" s="67">
        <v>0</v>
      </c>
      <c r="M30" s="53">
        <v>0</v>
      </c>
      <c r="N30" s="68">
        <v>0</v>
      </c>
      <c r="O30" s="67">
        <v>0</v>
      </c>
      <c r="P30" s="53">
        <v>0</v>
      </c>
      <c r="Q30" s="68">
        <v>0</v>
      </c>
      <c r="R30" s="67">
        <v>0</v>
      </c>
      <c r="S30" s="53">
        <v>0</v>
      </c>
      <c r="T30" s="68">
        <v>0</v>
      </c>
      <c r="U30" s="67">
        <v>0</v>
      </c>
      <c r="V30" s="53">
        <v>0</v>
      </c>
      <c r="W30" s="68">
        <v>0</v>
      </c>
      <c r="X30" s="67">
        <v>0</v>
      </c>
      <c r="Y30" s="53">
        <v>0</v>
      </c>
      <c r="Z30" s="68">
        <v>0</v>
      </c>
      <c r="AA30" s="67">
        <v>0</v>
      </c>
      <c r="AB30" s="53">
        <v>0</v>
      </c>
      <c r="AC30" s="53">
        <v>0</v>
      </c>
      <c r="AD30" s="77">
        <f t="shared" ref="AD30:AD41" si="9">SUM(C30+I30+L30+O30+R30+U30+X30+AA30)</f>
        <v>3</v>
      </c>
      <c r="AE30" s="53">
        <f t="shared" ref="AE30:AE41" si="10">SUM(D30+J30+M30+P30+S30+V30+Y30+AB30)</f>
        <v>6</v>
      </c>
      <c r="AF30" s="82">
        <f t="shared" ref="AF30:AF41" si="11">SUM(E30+K30+N30+Q30+T30+W30+Z30+AC30)</f>
        <v>657991</v>
      </c>
      <c r="AG30" s="19">
        <f>AE30-'Multi-Family'!AE17</f>
        <v>-243</v>
      </c>
      <c r="AH30" s="13">
        <f>AG30/'Multi-Family'!AE17</f>
        <v>-0.97590361445783136</v>
      </c>
      <c r="AI30" s="12">
        <f>AF30-'Multi-Family'!AF17</f>
        <v>-16920063</v>
      </c>
      <c r="AJ30" s="13">
        <f>AI30/'Multi-Family'!AF17</f>
        <v>-0.96256747191697101</v>
      </c>
      <c r="AK30" s="84">
        <f>AI30</f>
        <v>-16920063</v>
      </c>
      <c r="AM30" s="3"/>
      <c r="AN30" s="3"/>
      <c r="AO30" s="2"/>
      <c r="AP30" s="6"/>
      <c r="AQ30" s="6"/>
      <c r="AR30" s="6"/>
      <c r="AS30" s="6"/>
      <c r="AT30" s="6"/>
      <c r="AU30" s="6"/>
      <c r="AV30" s="6"/>
      <c r="AW30" s="6"/>
      <c r="AX30" s="6"/>
      <c r="AY30" s="6"/>
      <c r="AZ30" s="6"/>
      <c r="BA30" s="6"/>
    </row>
    <row r="31" spans="1:53" s="48" customFormat="1" x14ac:dyDescent="0.2">
      <c r="A31" s="5" t="s">
        <v>18</v>
      </c>
      <c r="B31" s="90">
        <v>2006</v>
      </c>
      <c r="C31" s="67">
        <v>1</v>
      </c>
      <c r="D31" s="53">
        <v>2</v>
      </c>
      <c r="E31" s="68">
        <v>157000</v>
      </c>
      <c r="F31" s="120"/>
      <c r="G31" s="120"/>
      <c r="H31" s="120"/>
      <c r="I31" s="67">
        <v>0</v>
      </c>
      <c r="J31" s="53">
        <v>0</v>
      </c>
      <c r="K31" s="68">
        <v>0</v>
      </c>
      <c r="L31" s="67">
        <v>11</v>
      </c>
      <c r="M31" s="53">
        <v>22</v>
      </c>
      <c r="N31" s="68">
        <v>1334442</v>
      </c>
      <c r="O31" s="67">
        <v>0</v>
      </c>
      <c r="P31" s="53">
        <v>0</v>
      </c>
      <c r="Q31" s="68">
        <v>0</v>
      </c>
      <c r="R31" s="67">
        <v>0</v>
      </c>
      <c r="S31" s="53">
        <v>0</v>
      </c>
      <c r="T31" s="68">
        <v>0</v>
      </c>
      <c r="U31" s="67">
        <v>0</v>
      </c>
      <c r="V31" s="53">
        <v>0</v>
      </c>
      <c r="W31" s="68">
        <v>0</v>
      </c>
      <c r="X31" s="67">
        <v>1</v>
      </c>
      <c r="Y31" s="53">
        <v>2</v>
      </c>
      <c r="Z31" s="68">
        <v>180643</v>
      </c>
      <c r="AA31" s="67">
        <v>0</v>
      </c>
      <c r="AB31" s="53">
        <v>0</v>
      </c>
      <c r="AC31" s="53">
        <v>0</v>
      </c>
      <c r="AD31" s="77">
        <f t="shared" si="9"/>
        <v>13</v>
      </c>
      <c r="AE31" s="53">
        <f t="shared" si="10"/>
        <v>26</v>
      </c>
      <c r="AF31" s="82">
        <f t="shared" si="11"/>
        <v>1672085</v>
      </c>
      <c r="AG31" s="19">
        <f>AE31-'Multi-Family'!AE18</f>
        <v>-106</v>
      </c>
      <c r="AH31" s="13">
        <f>AG31/'Multi-Family'!AE18</f>
        <v>-0.80303030303030298</v>
      </c>
      <c r="AI31" s="12">
        <f>AF31-'Multi-Family'!AF18</f>
        <v>-4852173</v>
      </c>
      <c r="AJ31" s="13">
        <f>AI31/'Multi-Family'!AF18</f>
        <v>-0.74371261835445501</v>
      </c>
      <c r="AK31" s="84">
        <f t="shared" ref="AK31:AK41" si="12">AK30+AI31</f>
        <v>-21772236</v>
      </c>
      <c r="AM31" s="3"/>
      <c r="AN31" s="3"/>
      <c r="AO31" s="2"/>
      <c r="AP31" s="6"/>
      <c r="AQ31" s="6"/>
      <c r="AR31" s="6"/>
      <c r="AS31" s="6"/>
      <c r="AT31" s="6"/>
      <c r="AU31" s="6"/>
      <c r="AV31" s="6"/>
      <c r="AW31" s="6"/>
      <c r="AX31" s="6"/>
      <c r="AY31" s="6"/>
      <c r="AZ31" s="6"/>
      <c r="BA31" s="6"/>
    </row>
    <row r="32" spans="1:53" s="48" customFormat="1" x14ac:dyDescent="0.2">
      <c r="A32" s="5" t="s">
        <v>19</v>
      </c>
      <c r="B32" s="90">
        <v>2006</v>
      </c>
      <c r="C32" s="67">
        <v>0</v>
      </c>
      <c r="D32" s="53">
        <v>0</v>
      </c>
      <c r="E32" s="68">
        <v>0</v>
      </c>
      <c r="F32" s="120"/>
      <c r="G32" s="120"/>
      <c r="H32" s="120"/>
      <c r="I32" s="67">
        <v>8</v>
      </c>
      <c r="J32" s="53">
        <v>97</v>
      </c>
      <c r="K32" s="68">
        <v>4699120</v>
      </c>
      <c r="L32" s="67">
        <v>2</v>
      </c>
      <c r="M32" s="53">
        <v>48</v>
      </c>
      <c r="N32" s="68">
        <v>2404800</v>
      </c>
      <c r="O32" s="67">
        <v>0</v>
      </c>
      <c r="P32" s="53">
        <v>0</v>
      </c>
      <c r="Q32" s="68">
        <v>0</v>
      </c>
      <c r="R32" s="67">
        <v>0</v>
      </c>
      <c r="S32" s="53">
        <v>0</v>
      </c>
      <c r="T32" s="68">
        <v>0</v>
      </c>
      <c r="U32" s="67">
        <v>0</v>
      </c>
      <c r="V32" s="53">
        <v>0</v>
      </c>
      <c r="W32" s="68">
        <v>0</v>
      </c>
      <c r="X32" s="67">
        <v>0</v>
      </c>
      <c r="Y32" s="53">
        <v>0</v>
      </c>
      <c r="Z32" s="68">
        <v>0</v>
      </c>
      <c r="AA32" s="67">
        <v>0</v>
      </c>
      <c r="AB32" s="53">
        <v>0</v>
      </c>
      <c r="AC32" s="53">
        <v>0</v>
      </c>
      <c r="AD32" s="77">
        <f t="shared" si="9"/>
        <v>10</v>
      </c>
      <c r="AE32" s="53">
        <f t="shared" si="10"/>
        <v>145</v>
      </c>
      <c r="AF32" s="82">
        <f t="shared" si="11"/>
        <v>7103920</v>
      </c>
      <c r="AG32" s="19">
        <f>AE32-'Multi-Family'!AE19</f>
        <v>-25</v>
      </c>
      <c r="AH32" s="13">
        <f>AG32/'Multi-Family'!AE19</f>
        <v>-0.14705882352941177</v>
      </c>
      <c r="AI32" s="12">
        <f>AF32-'Multi-Family'!AF19</f>
        <v>-1872706</v>
      </c>
      <c r="AJ32" s="13">
        <f>AI32/'Multi-Family'!AF19</f>
        <v>-0.20862025442521501</v>
      </c>
      <c r="AK32" s="84">
        <f t="shared" si="12"/>
        <v>-23644942</v>
      </c>
      <c r="AM32" s="3"/>
      <c r="AN32" s="3"/>
      <c r="AO32" s="1"/>
      <c r="AP32" s="126"/>
      <c r="AQ32" s="126"/>
      <c r="AR32" s="126"/>
      <c r="AS32" s="126"/>
      <c r="AT32" s="126"/>
      <c r="AU32" s="126"/>
      <c r="AV32" s="126"/>
      <c r="AW32" s="126"/>
      <c r="AX32" s="126"/>
      <c r="AY32" s="126"/>
      <c r="AZ32" s="126"/>
      <c r="BA32" s="126"/>
    </row>
    <row r="33" spans="1:53" s="48" customFormat="1" x14ac:dyDescent="0.2">
      <c r="A33" s="5" t="s">
        <v>20</v>
      </c>
      <c r="B33" s="90">
        <v>2006</v>
      </c>
      <c r="C33" s="67">
        <v>0</v>
      </c>
      <c r="D33" s="53">
        <v>0</v>
      </c>
      <c r="E33" s="68">
        <v>0</v>
      </c>
      <c r="F33" s="120"/>
      <c r="G33" s="120"/>
      <c r="H33" s="120"/>
      <c r="I33" s="67">
        <v>6</v>
      </c>
      <c r="J33" s="53">
        <v>12</v>
      </c>
      <c r="K33" s="68">
        <v>866232</v>
      </c>
      <c r="L33" s="67">
        <v>0</v>
      </c>
      <c r="M33" s="53">
        <v>0</v>
      </c>
      <c r="N33" s="68">
        <v>0</v>
      </c>
      <c r="O33" s="67">
        <v>0</v>
      </c>
      <c r="P33" s="53">
        <v>0</v>
      </c>
      <c r="Q33" s="68">
        <v>0</v>
      </c>
      <c r="R33" s="67">
        <v>0</v>
      </c>
      <c r="S33" s="53">
        <v>0</v>
      </c>
      <c r="T33" s="68">
        <v>0</v>
      </c>
      <c r="U33" s="67">
        <v>0</v>
      </c>
      <c r="V33" s="53">
        <v>0</v>
      </c>
      <c r="W33" s="68">
        <v>0</v>
      </c>
      <c r="X33" s="67">
        <v>0</v>
      </c>
      <c r="Y33" s="53">
        <v>0</v>
      </c>
      <c r="Z33" s="68">
        <v>0</v>
      </c>
      <c r="AA33" s="67">
        <v>0</v>
      </c>
      <c r="AB33" s="53">
        <v>0</v>
      </c>
      <c r="AC33" s="53">
        <v>0</v>
      </c>
      <c r="AD33" s="77">
        <f t="shared" si="9"/>
        <v>6</v>
      </c>
      <c r="AE33" s="53">
        <f t="shared" si="10"/>
        <v>12</v>
      </c>
      <c r="AF33" s="82">
        <f t="shared" si="11"/>
        <v>866232</v>
      </c>
      <c r="AG33" s="19">
        <f>AE33-'Multi-Family'!AE20</f>
        <v>-79</v>
      </c>
      <c r="AH33" s="13">
        <f>AG33/'Multi-Family'!AE20</f>
        <v>-0.86813186813186816</v>
      </c>
      <c r="AI33" s="12">
        <f>AF33-'Multi-Family'!AF20</f>
        <v>-3050265</v>
      </c>
      <c r="AJ33" s="13">
        <f>AI33/'Multi-Family'!AF20</f>
        <v>-0.77882480185737413</v>
      </c>
      <c r="AK33" s="84">
        <f t="shared" si="12"/>
        <v>-26695207</v>
      </c>
      <c r="AM33" s="3"/>
      <c r="AN33" s="3"/>
      <c r="AO33" s="2"/>
      <c r="AP33" s="26"/>
      <c r="AQ33" s="26"/>
      <c r="AR33" s="26"/>
      <c r="AS33" s="26"/>
      <c r="AT33" s="26"/>
      <c r="AU33" s="26"/>
      <c r="AV33" s="26"/>
      <c r="AW33" s="26"/>
      <c r="AX33" s="26"/>
      <c r="AY33" s="26"/>
      <c r="AZ33" s="26"/>
      <c r="BA33" s="26"/>
    </row>
    <row r="34" spans="1:53" s="48" customFormat="1" x14ac:dyDescent="0.2">
      <c r="A34" s="5" t="s">
        <v>21</v>
      </c>
      <c r="B34" s="90">
        <v>2006</v>
      </c>
      <c r="C34" s="67">
        <v>0</v>
      </c>
      <c r="D34" s="53">
        <v>0</v>
      </c>
      <c r="E34" s="68">
        <v>0</v>
      </c>
      <c r="F34" s="120"/>
      <c r="G34" s="120"/>
      <c r="H34" s="120"/>
      <c r="I34" s="67">
        <v>2</v>
      </c>
      <c r="J34" s="53">
        <v>21</v>
      </c>
      <c r="K34" s="68">
        <v>752860</v>
      </c>
      <c r="L34" s="67">
        <v>0</v>
      </c>
      <c r="M34" s="53">
        <v>0</v>
      </c>
      <c r="N34" s="68">
        <v>0</v>
      </c>
      <c r="O34" s="67">
        <v>1</v>
      </c>
      <c r="P34" s="53">
        <v>2</v>
      </c>
      <c r="Q34" s="68">
        <v>148000</v>
      </c>
      <c r="R34" s="67">
        <v>0</v>
      </c>
      <c r="S34" s="53">
        <v>0</v>
      </c>
      <c r="T34" s="68">
        <v>0</v>
      </c>
      <c r="U34" s="67">
        <v>0</v>
      </c>
      <c r="V34" s="53">
        <v>0</v>
      </c>
      <c r="W34" s="68">
        <v>0</v>
      </c>
      <c r="X34" s="67">
        <v>0</v>
      </c>
      <c r="Y34" s="53">
        <v>0</v>
      </c>
      <c r="Z34" s="68">
        <v>0</v>
      </c>
      <c r="AA34" s="67">
        <v>4</v>
      </c>
      <c r="AB34" s="53">
        <v>20</v>
      </c>
      <c r="AC34" s="53">
        <v>1794668</v>
      </c>
      <c r="AD34" s="77">
        <f t="shared" si="9"/>
        <v>7</v>
      </c>
      <c r="AE34" s="53">
        <f t="shared" si="10"/>
        <v>43</v>
      </c>
      <c r="AF34" s="82">
        <f t="shared" si="11"/>
        <v>2695528</v>
      </c>
      <c r="AG34" s="19">
        <f>AE34-'Multi-Family'!AE21</f>
        <v>41</v>
      </c>
      <c r="AH34" s="13">
        <f>AG34/'Multi-Family'!AE21</f>
        <v>20.5</v>
      </c>
      <c r="AI34" s="12">
        <f>AF34-'Multi-Family'!AF21</f>
        <v>2591392</v>
      </c>
      <c r="AJ34" s="13">
        <f>AI34/'Multi-Family'!AF21</f>
        <v>24.88468925251594</v>
      </c>
      <c r="AK34" s="84">
        <f t="shared" si="12"/>
        <v>-24103815</v>
      </c>
      <c r="AM34" s="3"/>
      <c r="AN34" s="3"/>
      <c r="AO34" s="2"/>
      <c r="AP34" s="26"/>
      <c r="AQ34" s="26"/>
      <c r="AR34" s="26"/>
      <c r="AS34" s="26"/>
      <c r="AT34" s="26"/>
      <c r="AU34" s="26"/>
      <c r="AV34" s="26"/>
      <c r="AW34" s="26"/>
      <c r="AX34" s="26"/>
      <c r="AY34" s="26"/>
      <c r="AZ34" s="26"/>
      <c r="BA34" s="26"/>
    </row>
    <row r="35" spans="1:53" s="48" customFormat="1" x14ac:dyDescent="0.2">
      <c r="A35" s="5" t="s">
        <v>30</v>
      </c>
      <c r="B35" s="90">
        <v>2006</v>
      </c>
      <c r="C35" s="67">
        <v>0</v>
      </c>
      <c r="D35" s="53">
        <v>0</v>
      </c>
      <c r="E35" s="68">
        <v>0</v>
      </c>
      <c r="F35" s="120"/>
      <c r="G35" s="120"/>
      <c r="H35" s="120"/>
      <c r="I35" s="67">
        <v>3</v>
      </c>
      <c r="J35" s="53">
        <v>129</v>
      </c>
      <c r="K35" s="68">
        <v>5137500</v>
      </c>
      <c r="L35" s="67">
        <v>2</v>
      </c>
      <c r="M35" s="53">
        <v>4</v>
      </c>
      <c r="N35" s="68">
        <v>220670</v>
      </c>
      <c r="O35" s="67">
        <v>0</v>
      </c>
      <c r="P35" s="53">
        <v>0</v>
      </c>
      <c r="Q35" s="68">
        <v>0</v>
      </c>
      <c r="R35" s="67">
        <v>0</v>
      </c>
      <c r="S35" s="53">
        <v>0</v>
      </c>
      <c r="T35" s="68">
        <v>0</v>
      </c>
      <c r="U35" s="67">
        <v>0</v>
      </c>
      <c r="V35" s="53">
        <v>0</v>
      </c>
      <c r="W35" s="68">
        <v>0</v>
      </c>
      <c r="X35" s="67">
        <v>0</v>
      </c>
      <c r="Y35" s="53">
        <v>0</v>
      </c>
      <c r="Z35" s="68">
        <v>0</v>
      </c>
      <c r="AA35" s="67">
        <v>0</v>
      </c>
      <c r="AB35" s="53">
        <v>0</v>
      </c>
      <c r="AC35" s="53">
        <v>0</v>
      </c>
      <c r="AD35" s="77">
        <f t="shared" si="9"/>
        <v>5</v>
      </c>
      <c r="AE35" s="53">
        <f t="shared" si="10"/>
        <v>133</v>
      </c>
      <c r="AF35" s="82">
        <f t="shared" si="11"/>
        <v>5358170</v>
      </c>
      <c r="AG35" s="19">
        <f>AE35-'Multi-Family'!AE22</f>
        <v>131</v>
      </c>
      <c r="AH35" s="13">
        <f>AG35/'Multi-Family'!AE22</f>
        <v>65.5</v>
      </c>
      <c r="AI35" s="12">
        <f>AF35-'Multi-Family'!AF22</f>
        <v>5176170</v>
      </c>
      <c r="AJ35" s="13">
        <f>AI35/'Multi-Family'!AF22</f>
        <v>28.440494505494506</v>
      </c>
      <c r="AK35" s="84">
        <f t="shared" si="12"/>
        <v>-18927645</v>
      </c>
      <c r="AM35" s="3"/>
      <c r="AN35" s="3"/>
      <c r="AO35" s="2"/>
      <c r="AP35" s="2"/>
      <c r="AQ35" s="2"/>
      <c r="AR35" s="2"/>
      <c r="AS35" s="2"/>
      <c r="AT35" s="2"/>
      <c r="AU35" s="2"/>
      <c r="AV35" s="2"/>
      <c r="AW35" s="2"/>
      <c r="AX35" s="2"/>
      <c r="AY35" s="2"/>
      <c r="AZ35" s="2"/>
      <c r="BA35" s="2"/>
    </row>
    <row r="36" spans="1:53" s="48" customFormat="1" x14ac:dyDescent="0.2">
      <c r="A36" s="5" t="s">
        <v>23</v>
      </c>
      <c r="B36" s="90">
        <v>2006</v>
      </c>
      <c r="C36" s="67">
        <v>0</v>
      </c>
      <c r="D36" s="53">
        <v>0</v>
      </c>
      <c r="E36" s="68">
        <v>0</v>
      </c>
      <c r="F36" s="120"/>
      <c r="G36" s="120"/>
      <c r="H36" s="120"/>
      <c r="I36" s="67">
        <v>11</v>
      </c>
      <c r="J36" s="53">
        <v>50</v>
      </c>
      <c r="K36" s="68">
        <v>3838942</v>
      </c>
      <c r="L36" s="67">
        <v>0</v>
      </c>
      <c r="M36" s="53">
        <v>0</v>
      </c>
      <c r="N36" s="68">
        <v>0</v>
      </c>
      <c r="O36" s="67">
        <v>0</v>
      </c>
      <c r="P36" s="53">
        <v>0</v>
      </c>
      <c r="Q36" s="68">
        <v>0</v>
      </c>
      <c r="R36" s="67">
        <v>0</v>
      </c>
      <c r="S36" s="53">
        <v>0</v>
      </c>
      <c r="T36" s="68">
        <v>0</v>
      </c>
      <c r="U36" s="67">
        <v>0</v>
      </c>
      <c r="V36" s="53">
        <v>0</v>
      </c>
      <c r="W36" s="68">
        <v>0</v>
      </c>
      <c r="X36" s="67">
        <v>0</v>
      </c>
      <c r="Y36" s="53">
        <v>0</v>
      </c>
      <c r="Z36" s="68">
        <v>0</v>
      </c>
      <c r="AA36" s="67">
        <v>0</v>
      </c>
      <c r="AB36" s="53">
        <v>0</v>
      </c>
      <c r="AC36" s="53">
        <v>0</v>
      </c>
      <c r="AD36" s="77">
        <f t="shared" si="9"/>
        <v>11</v>
      </c>
      <c r="AE36" s="53">
        <f t="shared" si="10"/>
        <v>50</v>
      </c>
      <c r="AF36" s="82">
        <f t="shared" si="11"/>
        <v>3838942</v>
      </c>
      <c r="AG36" s="19">
        <f>AE36-'Multi-Family'!AE23</f>
        <v>8</v>
      </c>
      <c r="AH36" s="13">
        <f>AG36/'Multi-Family'!AE23</f>
        <v>0.19047619047619047</v>
      </c>
      <c r="AI36" s="12">
        <f>AF36-'Multi-Family'!AF23</f>
        <v>-1386643</v>
      </c>
      <c r="AJ36" s="13">
        <f>AI36/'Multi-Family'!AF23</f>
        <v>-0.26535651032372454</v>
      </c>
      <c r="AK36" s="84">
        <f t="shared" si="12"/>
        <v>-20314288</v>
      </c>
      <c r="AM36" s="3"/>
      <c r="AN36" s="3"/>
      <c r="AO36" s="2"/>
      <c r="AP36" s="2"/>
      <c r="AQ36" s="2"/>
      <c r="AR36" s="2"/>
      <c r="AS36" s="2"/>
      <c r="AT36" s="2"/>
      <c r="AU36" s="2"/>
      <c r="AV36" s="2"/>
      <c r="AW36" s="2"/>
      <c r="AX36" s="2"/>
      <c r="AY36" s="2"/>
      <c r="AZ36" s="2"/>
      <c r="BA36" s="2"/>
    </row>
    <row r="37" spans="1:53" s="48" customFormat="1" x14ac:dyDescent="0.2">
      <c r="A37" s="5" t="s">
        <v>24</v>
      </c>
      <c r="B37" s="90">
        <v>2006</v>
      </c>
      <c r="C37" s="67">
        <v>0</v>
      </c>
      <c r="D37" s="53">
        <v>0</v>
      </c>
      <c r="E37" s="68">
        <v>0</v>
      </c>
      <c r="F37" s="120"/>
      <c r="G37" s="120"/>
      <c r="H37" s="120"/>
      <c r="I37" s="67">
        <v>21</v>
      </c>
      <c r="J37" s="53">
        <v>158</v>
      </c>
      <c r="K37" s="68">
        <v>10141697</v>
      </c>
      <c r="L37" s="67">
        <v>2</v>
      </c>
      <c r="M37" s="53">
        <v>4</v>
      </c>
      <c r="N37" s="68">
        <v>343250</v>
      </c>
      <c r="O37" s="67">
        <v>0</v>
      </c>
      <c r="P37" s="53">
        <v>0</v>
      </c>
      <c r="Q37" s="68">
        <v>0</v>
      </c>
      <c r="R37" s="67">
        <v>0</v>
      </c>
      <c r="S37" s="53">
        <v>0</v>
      </c>
      <c r="T37" s="68">
        <v>0</v>
      </c>
      <c r="U37" s="67">
        <v>0</v>
      </c>
      <c r="V37" s="53">
        <v>0</v>
      </c>
      <c r="W37" s="68">
        <v>0</v>
      </c>
      <c r="X37" s="67">
        <v>0</v>
      </c>
      <c r="Y37" s="53">
        <v>0</v>
      </c>
      <c r="Z37" s="68">
        <v>0</v>
      </c>
      <c r="AA37" s="67">
        <v>2</v>
      </c>
      <c r="AB37" s="53">
        <v>4</v>
      </c>
      <c r="AC37" s="53">
        <v>231246</v>
      </c>
      <c r="AD37" s="77">
        <f t="shared" si="9"/>
        <v>25</v>
      </c>
      <c r="AE37" s="53">
        <f t="shared" si="10"/>
        <v>166</v>
      </c>
      <c r="AF37" s="82">
        <f t="shared" si="11"/>
        <v>10716193</v>
      </c>
      <c r="AG37" s="19">
        <f>AE37-'Multi-Family'!AE24</f>
        <v>146</v>
      </c>
      <c r="AH37" s="13">
        <f>AG37/'Multi-Family'!AE24</f>
        <v>7.3</v>
      </c>
      <c r="AI37" s="12">
        <f>AF37-'Multi-Family'!AF24</f>
        <v>9183794</v>
      </c>
      <c r="AJ37" s="13">
        <f>AI37/'Multi-Family'!AF24</f>
        <v>5.9930827415053125</v>
      </c>
      <c r="AK37" s="84">
        <f t="shared" si="12"/>
        <v>-11130494</v>
      </c>
      <c r="AM37" s="3"/>
      <c r="AN37" s="3"/>
      <c r="AO37" s="2"/>
      <c r="AP37" s="2"/>
      <c r="AQ37" s="2"/>
      <c r="AR37" s="2"/>
      <c r="AS37" s="2"/>
      <c r="AT37" s="2"/>
      <c r="AU37" s="2"/>
      <c r="AV37" s="2"/>
      <c r="AW37" s="2"/>
      <c r="AX37" s="2"/>
      <c r="AY37" s="2"/>
      <c r="AZ37" s="2"/>
      <c r="BA37" s="2"/>
    </row>
    <row r="38" spans="1:53" s="48" customFormat="1" x14ac:dyDescent="0.2">
      <c r="A38" s="5" t="s">
        <v>25</v>
      </c>
      <c r="B38" s="90">
        <v>2006</v>
      </c>
      <c r="C38" s="67">
        <v>0</v>
      </c>
      <c r="D38" s="53">
        <v>0</v>
      </c>
      <c r="E38" s="68">
        <v>0</v>
      </c>
      <c r="F38" s="120"/>
      <c r="G38" s="120"/>
      <c r="H38" s="120"/>
      <c r="I38" s="67">
        <v>5</v>
      </c>
      <c r="J38" s="53">
        <v>88</v>
      </c>
      <c r="K38" s="68">
        <v>3493472</v>
      </c>
      <c r="L38" s="67">
        <v>2</v>
      </c>
      <c r="M38" s="53">
        <v>12</v>
      </c>
      <c r="N38" s="68">
        <v>1622504</v>
      </c>
      <c r="O38" s="67">
        <v>0</v>
      </c>
      <c r="P38" s="53">
        <v>0</v>
      </c>
      <c r="Q38" s="68">
        <v>0</v>
      </c>
      <c r="R38" s="67">
        <v>0</v>
      </c>
      <c r="S38" s="53">
        <v>0</v>
      </c>
      <c r="T38" s="68">
        <v>0</v>
      </c>
      <c r="U38" s="67">
        <v>0</v>
      </c>
      <c r="V38" s="53">
        <v>0</v>
      </c>
      <c r="W38" s="68">
        <v>0</v>
      </c>
      <c r="X38" s="67">
        <v>0</v>
      </c>
      <c r="Y38" s="53">
        <v>0</v>
      </c>
      <c r="Z38" s="68">
        <v>0</v>
      </c>
      <c r="AA38" s="67">
        <v>0</v>
      </c>
      <c r="AB38" s="53">
        <v>0</v>
      </c>
      <c r="AC38" s="53">
        <v>0</v>
      </c>
      <c r="AD38" s="77">
        <f t="shared" si="9"/>
        <v>7</v>
      </c>
      <c r="AE38" s="53">
        <f t="shared" si="10"/>
        <v>100</v>
      </c>
      <c r="AF38" s="82">
        <f t="shared" si="11"/>
        <v>5115976</v>
      </c>
      <c r="AG38" s="19">
        <f>AE38-'Multi-Family'!AE25</f>
        <v>46</v>
      </c>
      <c r="AH38" s="13">
        <f>AG38/'Multi-Family'!AE25</f>
        <v>0.85185185185185186</v>
      </c>
      <c r="AI38" s="12">
        <f>AF38-'Multi-Family'!AF25</f>
        <v>1656182</v>
      </c>
      <c r="AJ38" s="13">
        <f>AI38/'Multi-Family'!AF25</f>
        <v>0.47869381818686313</v>
      </c>
      <c r="AK38" s="84">
        <f t="shared" si="12"/>
        <v>-9474312</v>
      </c>
      <c r="AM38" s="3"/>
      <c r="AN38" s="3"/>
      <c r="AO38" s="2"/>
      <c r="AP38" s="2"/>
      <c r="AQ38" s="2"/>
      <c r="AR38" s="2"/>
      <c r="AS38" s="2"/>
      <c r="AT38" s="2"/>
      <c r="AU38" s="2"/>
      <c r="AV38" s="2"/>
      <c r="AW38" s="2"/>
      <c r="AX38" s="2"/>
      <c r="AY38" s="2"/>
      <c r="AZ38" s="2"/>
      <c r="BA38" s="2"/>
    </row>
    <row r="39" spans="1:53" s="48" customFormat="1" x14ac:dyDescent="0.2">
      <c r="A39" s="5" t="s">
        <v>26</v>
      </c>
      <c r="B39" s="90">
        <v>2006</v>
      </c>
      <c r="C39" s="67">
        <v>0</v>
      </c>
      <c r="D39" s="53">
        <v>0</v>
      </c>
      <c r="E39" s="68">
        <v>0</v>
      </c>
      <c r="F39" s="120"/>
      <c r="G39" s="120"/>
      <c r="H39" s="120"/>
      <c r="I39" s="67">
        <v>17</v>
      </c>
      <c r="J39" s="53">
        <v>310</v>
      </c>
      <c r="K39" s="68">
        <v>17139884</v>
      </c>
      <c r="L39" s="67">
        <v>0</v>
      </c>
      <c r="M39" s="53">
        <v>0</v>
      </c>
      <c r="N39" s="68">
        <v>0</v>
      </c>
      <c r="O39" s="67">
        <v>0</v>
      </c>
      <c r="P39" s="53">
        <v>0</v>
      </c>
      <c r="Q39" s="68">
        <v>0</v>
      </c>
      <c r="R39" s="67">
        <v>1</v>
      </c>
      <c r="S39" s="53">
        <v>2</v>
      </c>
      <c r="T39" s="68">
        <v>330216</v>
      </c>
      <c r="U39" s="67">
        <v>0</v>
      </c>
      <c r="V39" s="53">
        <v>0</v>
      </c>
      <c r="W39" s="68">
        <v>0</v>
      </c>
      <c r="X39" s="67">
        <v>0</v>
      </c>
      <c r="Y39" s="53">
        <v>0</v>
      </c>
      <c r="Z39" s="68">
        <v>0</v>
      </c>
      <c r="AA39" s="67">
        <v>10</v>
      </c>
      <c r="AB39" s="53">
        <v>76</v>
      </c>
      <c r="AC39" s="53">
        <v>632338</v>
      </c>
      <c r="AD39" s="77">
        <f t="shared" si="9"/>
        <v>28</v>
      </c>
      <c r="AE39" s="53">
        <f t="shared" si="10"/>
        <v>388</v>
      </c>
      <c r="AF39" s="82">
        <f t="shared" si="11"/>
        <v>18102438</v>
      </c>
      <c r="AG39" s="19">
        <f>AE39-'Multi-Family'!AE26</f>
        <v>145</v>
      </c>
      <c r="AH39" s="13">
        <f>AG39/'Multi-Family'!AE26</f>
        <v>0.5967078189300411</v>
      </c>
      <c r="AI39" s="12">
        <f>AF39-'Multi-Family'!AF26</f>
        <v>6062506</v>
      </c>
      <c r="AJ39" s="13">
        <f>AI39/'Multi-Family'!AF26</f>
        <v>0.50353324254655263</v>
      </c>
      <c r="AK39" s="84">
        <f t="shared" si="12"/>
        <v>-3411806</v>
      </c>
      <c r="AM39" s="3"/>
      <c r="AN39" s="3"/>
      <c r="AO39" s="2"/>
      <c r="AP39" s="2"/>
      <c r="AQ39" s="2"/>
      <c r="AR39" s="2"/>
      <c r="AS39" s="2"/>
      <c r="AT39" s="2"/>
      <c r="AU39" s="2"/>
      <c r="AV39" s="2"/>
      <c r="AW39" s="2"/>
      <c r="AX39" s="2"/>
      <c r="AY39" s="2"/>
      <c r="AZ39" s="2"/>
      <c r="BA39" s="2"/>
    </row>
    <row r="40" spans="1:53" s="48" customFormat="1" x14ac:dyDescent="0.2">
      <c r="A40" s="5" t="s">
        <v>27</v>
      </c>
      <c r="B40" s="90">
        <v>2006</v>
      </c>
      <c r="C40" s="67">
        <v>0</v>
      </c>
      <c r="D40" s="53">
        <v>0</v>
      </c>
      <c r="E40" s="68">
        <v>0</v>
      </c>
      <c r="F40" s="120"/>
      <c r="G40" s="120"/>
      <c r="H40" s="120"/>
      <c r="I40" s="67">
        <v>13</v>
      </c>
      <c r="J40" s="53">
        <v>108</v>
      </c>
      <c r="K40" s="68">
        <v>6755791</v>
      </c>
      <c r="L40" s="67">
        <v>4</v>
      </c>
      <c r="M40" s="53">
        <v>42</v>
      </c>
      <c r="N40" s="68">
        <v>4376726</v>
      </c>
      <c r="O40" s="67">
        <v>0</v>
      </c>
      <c r="P40" s="53">
        <v>0</v>
      </c>
      <c r="Q40" s="68">
        <v>0</v>
      </c>
      <c r="R40" s="67">
        <v>0</v>
      </c>
      <c r="S40" s="53">
        <v>0</v>
      </c>
      <c r="T40" s="68">
        <v>0</v>
      </c>
      <c r="U40" s="67">
        <v>0</v>
      </c>
      <c r="V40" s="53">
        <v>0</v>
      </c>
      <c r="W40" s="68">
        <v>0</v>
      </c>
      <c r="X40" s="67">
        <v>0</v>
      </c>
      <c r="Y40" s="53">
        <v>0</v>
      </c>
      <c r="Z40" s="68">
        <v>0</v>
      </c>
      <c r="AA40" s="67">
        <v>1</v>
      </c>
      <c r="AB40" s="53">
        <v>16</v>
      </c>
      <c r="AC40" s="53">
        <v>3596773</v>
      </c>
      <c r="AD40" s="77">
        <f t="shared" si="9"/>
        <v>18</v>
      </c>
      <c r="AE40" s="53">
        <f t="shared" si="10"/>
        <v>166</v>
      </c>
      <c r="AF40" s="82">
        <f t="shared" si="11"/>
        <v>14729290</v>
      </c>
      <c r="AG40" s="19">
        <f>AE40-'Multi-Family'!AE27</f>
        <v>112</v>
      </c>
      <c r="AH40" s="13">
        <f>AG40/'Multi-Family'!AE27</f>
        <v>2.074074074074074</v>
      </c>
      <c r="AI40" s="12">
        <f>AF40-'Multi-Family'!AF27</f>
        <v>12044580</v>
      </c>
      <c r="AJ40" s="13">
        <f>AI40/'Multi-Family'!AF27</f>
        <v>4.4863616554488193</v>
      </c>
      <c r="AK40" s="84">
        <f t="shared" si="12"/>
        <v>8632774</v>
      </c>
      <c r="AM40" s="3"/>
      <c r="AN40" s="3"/>
      <c r="AO40" s="2"/>
      <c r="AP40" s="2"/>
      <c r="AQ40" s="2"/>
      <c r="AR40" s="2"/>
      <c r="AS40" s="2"/>
      <c r="AT40" s="2"/>
      <c r="AU40" s="2"/>
      <c r="AV40" s="2"/>
      <c r="AW40" s="2"/>
      <c r="AX40" s="2"/>
      <c r="AY40" s="2"/>
      <c r="AZ40" s="2"/>
      <c r="BA40" s="2"/>
    </row>
    <row r="41" spans="1:53" s="48" customFormat="1" x14ac:dyDescent="0.2">
      <c r="A41" s="5" t="s">
        <v>28</v>
      </c>
      <c r="B41" s="90">
        <v>2006</v>
      </c>
      <c r="C41" s="67">
        <v>0</v>
      </c>
      <c r="D41" s="53">
        <v>0</v>
      </c>
      <c r="E41" s="68">
        <v>0</v>
      </c>
      <c r="F41" s="120"/>
      <c r="G41" s="120"/>
      <c r="H41" s="120"/>
      <c r="I41" s="67">
        <v>26</v>
      </c>
      <c r="J41" s="53">
        <v>53</v>
      </c>
      <c r="K41" s="68">
        <v>5732492</v>
      </c>
      <c r="L41" s="67">
        <v>0</v>
      </c>
      <c r="M41" s="53">
        <v>0</v>
      </c>
      <c r="N41" s="68">
        <v>0</v>
      </c>
      <c r="O41" s="67">
        <v>0</v>
      </c>
      <c r="P41" s="53">
        <v>0</v>
      </c>
      <c r="Q41" s="68">
        <v>0</v>
      </c>
      <c r="R41" s="67">
        <v>0</v>
      </c>
      <c r="S41" s="53">
        <v>0</v>
      </c>
      <c r="T41" s="68">
        <v>0</v>
      </c>
      <c r="U41" s="67">
        <v>0</v>
      </c>
      <c r="V41" s="53">
        <v>0</v>
      </c>
      <c r="W41" s="68">
        <v>0</v>
      </c>
      <c r="X41" s="67">
        <v>0</v>
      </c>
      <c r="Y41" s="53">
        <v>0</v>
      </c>
      <c r="Z41" s="68">
        <v>0</v>
      </c>
      <c r="AA41" s="67">
        <v>6</v>
      </c>
      <c r="AB41" s="53">
        <v>6</v>
      </c>
      <c r="AC41" s="53">
        <v>529508</v>
      </c>
      <c r="AD41" s="77">
        <f t="shared" si="9"/>
        <v>32</v>
      </c>
      <c r="AE41" s="53">
        <f t="shared" si="10"/>
        <v>59</v>
      </c>
      <c r="AF41" s="82">
        <f t="shared" si="11"/>
        <v>6262000</v>
      </c>
      <c r="AG41" s="19">
        <f>AE41-'Multi-Family'!AE28</f>
        <v>57</v>
      </c>
      <c r="AH41" s="13">
        <f>AG41/'Multi-Family'!AE28</f>
        <v>28.5</v>
      </c>
      <c r="AI41" s="12">
        <f>AF41-'Multi-Family'!AF28</f>
        <v>6041330</v>
      </c>
      <c r="AJ41" s="13">
        <f>AI41/'Multi-Family'!AF28</f>
        <v>27.377214845697196</v>
      </c>
      <c r="AK41" s="84">
        <f t="shared" si="12"/>
        <v>14674104</v>
      </c>
      <c r="AM41" s="3"/>
      <c r="AN41" s="3"/>
      <c r="AO41" s="2"/>
      <c r="AP41" s="2"/>
      <c r="AQ41" s="2"/>
      <c r="AR41" s="2"/>
      <c r="AS41" s="2"/>
      <c r="AT41" s="2"/>
      <c r="AU41" s="2"/>
      <c r="AV41" s="2"/>
      <c r="AW41" s="2"/>
      <c r="AX41" s="2"/>
      <c r="AY41" s="2"/>
      <c r="AZ41" s="2"/>
      <c r="BA41" s="2"/>
    </row>
    <row r="42" spans="1:53" s="48" customFormat="1" ht="13.5" thickBot="1" x14ac:dyDescent="0.25">
      <c r="A42" s="55" t="s">
        <v>29</v>
      </c>
      <c r="B42" s="91">
        <v>2006</v>
      </c>
      <c r="C42" s="69">
        <f>SUM(C30:C41)</f>
        <v>1</v>
      </c>
      <c r="D42" s="56">
        <f>SUM(D30:D41)</f>
        <v>2</v>
      </c>
      <c r="E42" s="70">
        <f>SUM(E30:E41)</f>
        <v>157000</v>
      </c>
      <c r="F42" s="122"/>
      <c r="G42" s="122"/>
      <c r="H42" s="122"/>
      <c r="I42" s="69">
        <f t="shared" ref="I42:AG42" si="13">SUM(I30:I41)</f>
        <v>115</v>
      </c>
      <c r="J42" s="56">
        <f t="shared" si="13"/>
        <v>1032</v>
      </c>
      <c r="K42" s="70">
        <f t="shared" si="13"/>
        <v>59215981</v>
      </c>
      <c r="L42" s="69">
        <f t="shared" si="13"/>
        <v>23</v>
      </c>
      <c r="M42" s="56">
        <f t="shared" si="13"/>
        <v>132</v>
      </c>
      <c r="N42" s="70">
        <f t="shared" si="13"/>
        <v>10302392</v>
      </c>
      <c r="O42" s="69">
        <f t="shared" si="13"/>
        <v>1</v>
      </c>
      <c r="P42" s="56">
        <f t="shared" si="13"/>
        <v>2</v>
      </c>
      <c r="Q42" s="70">
        <f t="shared" si="13"/>
        <v>148000</v>
      </c>
      <c r="R42" s="69">
        <f t="shared" si="13"/>
        <v>1</v>
      </c>
      <c r="S42" s="56">
        <f t="shared" si="13"/>
        <v>2</v>
      </c>
      <c r="T42" s="70">
        <f t="shared" si="13"/>
        <v>330216</v>
      </c>
      <c r="U42" s="69">
        <f t="shared" si="13"/>
        <v>0</v>
      </c>
      <c r="V42" s="56">
        <f t="shared" si="13"/>
        <v>0</v>
      </c>
      <c r="W42" s="70">
        <f t="shared" si="13"/>
        <v>0</v>
      </c>
      <c r="X42" s="69">
        <f t="shared" si="13"/>
        <v>1</v>
      </c>
      <c r="Y42" s="56">
        <f t="shared" si="13"/>
        <v>2</v>
      </c>
      <c r="Z42" s="70">
        <f t="shared" si="13"/>
        <v>180643</v>
      </c>
      <c r="AA42" s="69">
        <f t="shared" si="13"/>
        <v>23</v>
      </c>
      <c r="AB42" s="56">
        <f t="shared" si="13"/>
        <v>122</v>
      </c>
      <c r="AC42" s="56">
        <f t="shared" si="13"/>
        <v>6784533</v>
      </c>
      <c r="AD42" s="78">
        <f t="shared" si="13"/>
        <v>165</v>
      </c>
      <c r="AE42" s="56">
        <f t="shared" si="13"/>
        <v>1294</v>
      </c>
      <c r="AF42" s="83">
        <f t="shared" si="13"/>
        <v>77118765</v>
      </c>
      <c r="AG42" s="20">
        <f t="shared" si="13"/>
        <v>233</v>
      </c>
      <c r="AH42" s="18">
        <f>AG42/'Multi-Family'!AE29</f>
        <v>0.21960414703110273</v>
      </c>
      <c r="AI42" s="17">
        <f>SUM(AI30:AI41)</f>
        <v>14674104</v>
      </c>
      <c r="AJ42" s="18">
        <f>AI42/'Multi-Family'!AF29</f>
        <v>0.23499373309112848</v>
      </c>
      <c r="AK42" s="85">
        <f>AI42</f>
        <v>14674104</v>
      </c>
      <c r="AM42" s="2"/>
      <c r="AN42" s="2"/>
      <c r="AO42" s="2"/>
      <c r="AP42" s="2"/>
      <c r="AQ42" s="2"/>
      <c r="AR42" s="2"/>
      <c r="AS42" s="2"/>
      <c r="AT42" s="2"/>
      <c r="AU42" s="2"/>
      <c r="AV42" s="2"/>
      <c r="AW42" s="2"/>
      <c r="AX42" s="2"/>
      <c r="AY42" s="2"/>
      <c r="AZ42" s="2"/>
      <c r="BA42" s="2"/>
    </row>
    <row r="43" spans="1:53" s="48" customFormat="1" x14ac:dyDescent="0.2">
      <c r="A43" s="5" t="s">
        <v>17</v>
      </c>
      <c r="B43" s="86">
        <v>2007</v>
      </c>
      <c r="C43" s="67">
        <v>0</v>
      </c>
      <c r="D43" s="53">
        <v>0</v>
      </c>
      <c r="E43" s="68">
        <v>0</v>
      </c>
      <c r="F43" s="120"/>
      <c r="G43" s="120"/>
      <c r="H43" s="120"/>
      <c r="I43" s="67">
        <v>0</v>
      </c>
      <c r="J43" s="53">
        <v>0</v>
      </c>
      <c r="K43" s="68">
        <v>0</v>
      </c>
      <c r="L43" s="67">
        <v>0</v>
      </c>
      <c r="M43" s="53">
        <v>0</v>
      </c>
      <c r="N43" s="68">
        <v>0</v>
      </c>
      <c r="O43" s="67">
        <v>0</v>
      </c>
      <c r="P43" s="53">
        <v>0</v>
      </c>
      <c r="Q43" s="68">
        <v>0</v>
      </c>
      <c r="R43" s="67">
        <v>0</v>
      </c>
      <c r="S43" s="53">
        <v>0</v>
      </c>
      <c r="T43" s="68">
        <v>0</v>
      </c>
      <c r="U43" s="67">
        <v>0</v>
      </c>
      <c r="V43" s="53">
        <v>0</v>
      </c>
      <c r="W43" s="68">
        <v>0</v>
      </c>
      <c r="X43" s="67">
        <v>0</v>
      </c>
      <c r="Y43" s="53">
        <v>0</v>
      </c>
      <c r="Z43" s="68">
        <v>0</v>
      </c>
      <c r="AA43" s="67">
        <v>0</v>
      </c>
      <c r="AB43" s="53">
        <v>0</v>
      </c>
      <c r="AC43" s="53">
        <v>0</v>
      </c>
      <c r="AD43" s="77">
        <f t="shared" ref="AD43:AD54" si="14">SUM(C43+I43+L43+O43+R43+U43+X43+AA43)</f>
        <v>0</v>
      </c>
      <c r="AE43" s="53">
        <f t="shared" ref="AE43:AE54" si="15">SUM(D43+J43+M43+P43+S43+V43+Y43+AB43)</f>
        <v>0</v>
      </c>
      <c r="AF43" s="82">
        <f t="shared" ref="AF43:AF54" si="16">SUM(E43+K43+N43+Q43+T43+W43+Z43+AC43)</f>
        <v>0</v>
      </c>
      <c r="AG43" s="19">
        <f>AE43-'Multi-Family'!AE30</f>
        <v>-6</v>
      </c>
      <c r="AH43" s="13">
        <f>AG43/'Multi-Family'!AE30</f>
        <v>-1</v>
      </c>
      <c r="AI43" s="12">
        <f>AF43-'Multi-Family'!AF30</f>
        <v>-657991</v>
      </c>
      <c r="AJ43" s="13">
        <f>AI43/'Multi-Family'!AF30</f>
        <v>-1</v>
      </c>
      <c r="AK43" s="84">
        <f>AI43</f>
        <v>-657991</v>
      </c>
      <c r="AM43" s="3"/>
      <c r="AN43" s="3"/>
      <c r="AO43" s="2"/>
      <c r="AP43" s="6"/>
      <c r="AQ43" s="6"/>
      <c r="AR43" s="6"/>
      <c r="AS43" s="6"/>
      <c r="AT43" s="6"/>
      <c r="AU43" s="6"/>
      <c r="AV43" s="6"/>
      <c r="AW43" s="6"/>
      <c r="AX43" s="6"/>
      <c r="AY43" s="6"/>
      <c r="AZ43" s="6"/>
      <c r="BA43" s="6"/>
    </row>
    <row r="44" spans="1:53" s="48" customFormat="1" x14ac:dyDescent="0.2">
      <c r="A44" s="5" t="s">
        <v>18</v>
      </c>
      <c r="B44" s="86">
        <v>2007</v>
      </c>
      <c r="C44" s="67">
        <v>0</v>
      </c>
      <c r="D44" s="53">
        <v>0</v>
      </c>
      <c r="E44" s="68">
        <v>0</v>
      </c>
      <c r="F44" s="120"/>
      <c r="G44" s="120"/>
      <c r="H44" s="120"/>
      <c r="I44" s="67">
        <v>0</v>
      </c>
      <c r="J44" s="53">
        <v>0</v>
      </c>
      <c r="K44" s="68">
        <v>0</v>
      </c>
      <c r="L44" s="67">
        <v>1</v>
      </c>
      <c r="M44" s="53">
        <v>6</v>
      </c>
      <c r="N44" s="68">
        <v>12126510</v>
      </c>
      <c r="O44" s="67">
        <v>0</v>
      </c>
      <c r="P44" s="53">
        <v>0</v>
      </c>
      <c r="Q44" s="68">
        <v>0</v>
      </c>
      <c r="R44" s="67">
        <v>0</v>
      </c>
      <c r="S44" s="53">
        <v>0</v>
      </c>
      <c r="T44" s="68">
        <v>0</v>
      </c>
      <c r="U44" s="67">
        <v>0</v>
      </c>
      <c r="V44" s="53">
        <v>0</v>
      </c>
      <c r="W44" s="68">
        <v>0</v>
      </c>
      <c r="X44" s="67">
        <v>0</v>
      </c>
      <c r="Y44" s="53">
        <v>0</v>
      </c>
      <c r="Z44" s="68">
        <v>0</v>
      </c>
      <c r="AA44" s="67">
        <v>0</v>
      </c>
      <c r="AB44" s="53">
        <v>0</v>
      </c>
      <c r="AC44" s="53">
        <v>0</v>
      </c>
      <c r="AD44" s="77">
        <f t="shared" si="14"/>
        <v>1</v>
      </c>
      <c r="AE44" s="53">
        <f t="shared" si="15"/>
        <v>6</v>
      </c>
      <c r="AF44" s="82">
        <f t="shared" si="16"/>
        <v>12126510</v>
      </c>
      <c r="AG44" s="19">
        <f>AE44-'Multi-Family'!AE31</f>
        <v>-20</v>
      </c>
      <c r="AH44" s="13">
        <f>AG44/'Multi-Family'!AE31</f>
        <v>-0.76923076923076927</v>
      </c>
      <c r="AI44" s="12">
        <f>AF44-'Multi-Family'!AF31</f>
        <v>10454425</v>
      </c>
      <c r="AJ44" s="13">
        <f>AI44/'Multi-Family'!AF31</f>
        <v>6.2523286794630657</v>
      </c>
      <c r="AK44" s="84">
        <f t="shared" ref="AK44:AK54" si="17">AK43+AI44</f>
        <v>9796434</v>
      </c>
      <c r="AM44" s="3"/>
      <c r="AN44" s="3"/>
      <c r="AO44" s="2"/>
      <c r="AP44" s="6"/>
      <c r="AQ44" s="6"/>
      <c r="AR44" s="6"/>
      <c r="AS44" s="6"/>
      <c r="AT44" s="6"/>
      <c r="AU44" s="6"/>
      <c r="AV44" s="6"/>
      <c r="AW44" s="6"/>
      <c r="AX44" s="6"/>
      <c r="AY44" s="6"/>
      <c r="AZ44" s="6"/>
      <c r="BA44" s="6"/>
    </row>
    <row r="45" spans="1:53" s="48" customFormat="1" x14ac:dyDescent="0.2">
      <c r="A45" s="5" t="s">
        <v>19</v>
      </c>
      <c r="B45" s="86">
        <v>2007</v>
      </c>
      <c r="C45" s="67">
        <v>0</v>
      </c>
      <c r="D45" s="53">
        <v>0</v>
      </c>
      <c r="E45" s="68">
        <v>0</v>
      </c>
      <c r="F45" s="120"/>
      <c r="G45" s="120"/>
      <c r="H45" s="120"/>
      <c r="I45" s="67">
        <v>0</v>
      </c>
      <c r="J45" s="53">
        <v>0</v>
      </c>
      <c r="K45" s="68">
        <v>0</v>
      </c>
      <c r="L45" s="67">
        <v>0</v>
      </c>
      <c r="M45" s="53">
        <v>0</v>
      </c>
      <c r="N45" s="68">
        <v>0</v>
      </c>
      <c r="O45" s="67">
        <v>0</v>
      </c>
      <c r="P45" s="53">
        <v>0</v>
      </c>
      <c r="Q45" s="68">
        <v>0</v>
      </c>
      <c r="R45" s="67">
        <v>0</v>
      </c>
      <c r="S45" s="53">
        <v>0</v>
      </c>
      <c r="T45" s="68">
        <v>0</v>
      </c>
      <c r="U45" s="67">
        <v>0</v>
      </c>
      <c r="V45" s="53">
        <v>0</v>
      </c>
      <c r="W45" s="68">
        <v>0</v>
      </c>
      <c r="X45" s="67">
        <v>0</v>
      </c>
      <c r="Y45" s="53">
        <v>0</v>
      </c>
      <c r="Z45" s="68">
        <v>0</v>
      </c>
      <c r="AA45" s="67">
        <v>2</v>
      </c>
      <c r="AB45" s="53">
        <v>32</v>
      </c>
      <c r="AC45" s="53">
        <v>3439344</v>
      </c>
      <c r="AD45" s="77">
        <f t="shared" si="14"/>
        <v>2</v>
      </c>
      <c r="AE45" s="53">
        <f t="shared" si="15"/>
        <v>32</v>
      </c>
      <c r="AF45" s="82">
        <f t="shared" si="16"/>
        <v>3439344</v>
      </c>
      <c r="AG45" s="19">
        <f>AE45-'Multi-Family'!AE32</f>
        <v>-113</v>
      </c>
      <c r="AH45" s="13">
        <f>AG45/'Multi-Family'!AE32</f>
        <v>-0.77931034482758621</v>
      </c>
      <c r="AI45" s="12">
        <f>AF45-'Multi-Family'!AF32</f>
        <v>-3664576</v>
      </c>
      <c r="AJ45" s="13">
        <f>AI45/'Multi-Family'!AF32</f>
        <v>-0.51585265599837837</v>
      </c>
      <c r="AK45" s="84">
        <f t="shared" si="17"/>
        <v>6131858</v>
      </c>
      <c r="AM45" s="3"/>
      <c r="AN45" s="3"/>
      <c r="AO45" s="1"/>
      <c r="AP45" s="126"/>
      <c r="AQ45" s="126"/>
      <c r="AR45" s="126"/>
      <c r="AS45" s="126"/>
      <c r="AT45" s="126"/>
      <c r="AU45" s="126"/>
      <c r="AV45" s="126"/>
      <c r="AW45" s="126"/>
      <c r="AX45" s="126"/>
      <c r="AY45" s="126"/>
      <c r="AZ45" s="126"/>
      <c r="BA45" s="126"/>
    </row>
    <row r="46" spans="1:53" s="48" customFormat="1" x14ac:dyDescent="0.2">
      <c r="A46" s="5" t="s">
        <v>20</v>
      </c>
      <c r="B46" s="86">
        <v>2007</v>
      </c>
      <c r="C46" s="67">
        <v>0</v>
      </c>
      <c r="D46" s="53">
        <v>0</v>
      </c>
      <c r="E46" s="68">
        <v>0</v>
      </c>
      <c r="F46" s="120"/>
      <c r="G46" s="120"/>
      <c r="H46" s="120"/>
      <c r="I46" s="67">
        <v>11</v>
      </c>
      <c r="J46" s="53">
        <v>62</v>
      </c>
      <c r="K46" s="68">
        <v>4207944</v>
      </c>
      <c r="L46" s="67">
        <v>0</v>
      </c>
      <c r="M46" s="53">
        <v>0</v>
      </c>
      <c r="N46" s="68">
        <v>0</v>
      </c>
      <c r="O46" s="67">
        <v>0</v>
      </c>
      <c r="P46" s="53">
        <v>0</v>
      </c>
      <c r="Q46" s="68">
        <v>0</v>
      </c>
      <c r="R46" s="67">
        <v>0</v>
      </c>
      <c r="S46" s="53">
        <v>0</v>
      </c>
      <c r="T46" s="68">
        <v>0</v>
      </c>
      <c r="U46" s="67">
        <v>0</v>
      </c>
      <c r="V46" s="53">
        <v>0</v>
      </c>
      <c r="W46" s="68">
        <v>0</v>
      </c>
      <c r="X46" s="67">
        <v>0</v>
      </c>
      <c r="Y46" s="53">
        <v>0</v>
      </c>
      <c r="Z46" s="68">
        <v>0</v>
      </c>
      <c r="AA46" s="67">
        <v>1</v>
      </c>
      <c r="AB46" s="53">
        <v>68</v>
      </c>
      <c r="AC46" s="53">
        <v>8234756</v>
      </c>
      <c r="AD46" s="77">
        <f t="shared" si="14"/>
        <v>12</v>
      </c>
      <c r="AE46" s="53">
        <f t="shared" si="15"/>
        <v>130</v>
      </c>
      <c r="AF46" s="82">
        <f t="shared" si="16"/>
        <v>12442700</v>
      </c>
      <c r="AG46" s="19">
        <f>AE46-'Multi-Family'!AE33</f>
        <v>118</v>
      </c>
      <c r="AH46" s="13">
        <f>AG46/'Multi-Family'!AE33</f>
        <v>9.8333333333333339</v>
      </c>
      <c r="AI46" s="12">
        <f>AF46-'Multi-Family'!AF33</f>
        <v>11576468</v>
      </c>
      <c r="AJ46" s="13">
        <f>AI46/'Multi-Family'!AF33</f>
        <v>13.36416572003805</v>
      </c>
      <c r="AK46" s="84">
        <f t="shared" si="17"/>
        <v>17708326</v>
      </c>
      <c r="AM46" s="3"/>
      <c r="AN46" s="3"/>
      <c r="AO46" s="2"/>
      <c r="AP46" s="26"/>
      <c r="AQ46" s="26"/>
      <c r="AR46" s="26"/>
      <c r="AS46" s="26"/>
      <c r="AT46" s="26"/>
      <c r="AU46" s="26"/>
      <c r="AV46" s="26"/>
      <c r="AW46" s="26"/>
      <c r="AX46" s="26"/>
      <c r="AY46" s="26"/>
      <c r="AZ46" s="26"/>
      <c r="BA46" s="26"/>
    </row>
    <row r="47" spans="1:53" s="48" customFormat="1" x14ac:dyDescent="0.2">
      <c r="A47" s="5" t="s">
        <v>21</v>
      </c>
      <c r="B47" s="86">
        <v>2007</v>
      </c>
      <c r="C47" s="67">
        <v>0</v>
      </c>
      <c r="D47" s="53">
        <v>0</v>
      </c>
      <c r="E47" s="68">
        <v>0</v>
      </c>
      <c r="F47" s="120"/>
      <c r="G47" s="120"/>
      <c r="H47" s="120"/>
      <c r="I47" s="67">
        <v>1</v>
      </c>
      <c r="J47" s="53">
        <v>5</v>
      </c>
      <c r="K47" s="68">
        <v>310635</v>
      </c>
      <c r="L47" s="67">
        <v>0</v>
      </c>
      <c r="M47" s="53">
        <v>0</v>
      </c>
      <c r="N47" s="68">
        <v>0</v>
      </c>
      <c r="O47" s="67">
        <v>0</v>
      </c>
      <c r="P47" s="53">
        <v>0</v>
      </c>
      <c r="Q47" s="68">
        <v>0</v>
      </c>
      <c r="R47" s="67">
        <v>0</v>
      </c>
      <c r="S47" s="53">
        <v>0</v>
      </c>
      <c r="T47" s="68">
        <v>0</v>
      </c>
      <c r="U47" s="67">
        <v>0</v>
      </c>
      <c r="V47" s="53">
        <v>0</v>
      </c>
      <c r="W47" s="68">
        <v>0</v>
      </c>
      <c r="X47" s="67">
        <v>0</v>
      </c>
      <c r="Y47" s="53">
        <v>0</v>
      </c>
      <c r="Z47" s="68">
        <v>0</v>
      </c>
      <c r="AA47" s="67">
        <v>0</v>
      </c>
      <c r="AB47" s="53">
        <v>0</v>
      </c>
      <c r="AC47" s="53">
        <v>0</v>
      </c>
      <c r="AD47" s="77">
        <f t="shared" si="14"/>
        <v>1</v>
      </c>
      <c r="AE47" s="53">
        <f t="shared" si="15"/>
        <v>5</v>
      </c>
      <c r="AF47" s="82">
        <f t="shared" si="16"/>
        <v>310635</v>
      </c>
      <c r="AG47" s="19">
        <f>AE47-'Multi-Family'!AE34</f>
        <v>-38</v>
      </c>
      <c r="AH47" s="13">
        <f>AG47/'Multi-Family'!AE34</f>
        <v>-0.88372093023255816</v>
      </c>
      <c r="AI47" s="12">
        <f>AF47-'Multi-Family'!AF34</f>
        <v>-2384893</v>
      </c>
      <c r="AJ47" s="13">
        <f>AI47/'Multi-Family'!AF34</f>
        <v>-0.88475912696881653</v>
      </c>
      <c r="AK47" s="84">
        <f t="shared" si="17"/>
        <v>15323433</v>
      </c>
      <c r="AM47" s="3"/>
      <c r="AN47" s="3"/>
      <c r="AO47" s="2"/>
      <c r="AP47" s="26"/>
      <c r="AQ47" s="26"/>
      <c r="AR47" s="26"/>
      <c r="AS47" s="26"/>
      <c r="AT47" s="26"/>
      <c r="AU47" s="26"/>
      <c r="AV47" s="26"/>
      <c r="AW47" s="26"/>
      <c r="AX47" s="26"/>
      <c r="AY47" s="26"/>
      <c r="AZ47" s="26"/>
      <c r="BA47" s="26"/>
    </row>
    <row r="48" spans="1:53" s="48" customFormat="1" x14ac:dyDescent="0.2">
      <c r="A48" s="5" t="s">
        <v>30</v>
      </c>
      <c r="B48" s="86">
        <v>2007</v>
      </c>
      <c r="C48" s="67">
        <v>0</v>
      </c>
      <c r="D48" s="53">
        <v>0</v>
      </c>
      <c r="E48" s="68">
        <v>0</v>
      </c>
      <c r="F48" s="120"/>
      <c r="G48" s="120"/>
      <c r="H48" s="120"/>
      <c r="I48" s="67">
        <v>2</v>
      </c>
      <c r="J48" s="53">
        <v>18</v>
      </c>
      <c r="K48" s="68">
        <v>133490</v>
      </c>
      <c r="L48" s="67">
        <v>0</v>
      </c>
      <c r="M48" s="53">
        <v>0</v>
      </c>
      <c r="N48" s="68">
        <v>0</v>
      </c>
      <c r="O48" s="67">
        <v>0</v>
      </c>
      <c r="P48" s="53">
        <v>0</v>
      </c>
      <c r="Q48" s="68">
        <v>0</v>
      </c>
      <c r="R48" s="67">
        <v>0</v>
      </c>
      <c r="S48" s="53">
        <v>0</v>
      </c>
      <c r="T48" s="68">
        <v>0</v>
      </c>
      <c r="U48" s="67">
        <v>0</v>
      </c>
      <c r="V48" s="53">
        <v>0</v>
      </c>
      <c r="W48" s="68">
        <v>0</v>
      </c>
      <c r="X48" s="67">
        <v>0</v>
      </c>
      <c r="Y48" s="53">
        <v>0</v>
      </c>
      <c r="Z48" s="68">
        <v>0</v>
      </c>
      <c r="AA48" s="67">
        <v>4</v>
      </c>
      <c r="AB48" s="53">
        <v>72</v>
      </c>
      <c r="AC48" s="53">
        <v>6680698</v>
      </c>
      <c r="AD48" s="77">
        <f t="shared" si="14"/>
        <v>6</v>
      </c>
      <c r="AE48" s="53">
        <f t="shared" si="15"/>
        <v>90</v>
      </c>
      <c r="AF48" s="82">
        <f t="shared" si="16"/>
        <v>6814188</v>
      </c>
      <c r="AG48" s="19">
        <f>AE48-'Multi-Family'!AE35</f>
        <v>-43</v>
      </c>
      <c r="AH48" s="13">
        <f>AG48/'Multi-Family'!AE35</f>
        <v>-0.32330827067669171</v>
      </c>
      <c r="AI48" s="12">
        <f>AF48-'Multi-Family'!AF35</f>
        <v>1456018</v>
      </c>
      <c r="AJ48" s="13">
        <f>AI48/'Multi-Family'!AF35</f>
        <v>0.27173792544842734</v>
      </c>
      <c r="AK48" s="84">
        <f t="shared" si="17"/>
        <v>16779451</v>
      </c>
      <c r="AM48" s="3"/>
      <c r="AN48" s="3"/>
      <c r="AO48" s="2"/>
      <c r="AP48" s="2"/>
      <c r="AQ48" s="2"/>
      <c r="AR48" s="2"/>
      <c r="AS48" s="2"/>
      <c r="AT48" s="2"/>
      <c r="AU48" s="2"/>
      <c r="AV48" s="2"/>
      <c r="AW48" s="2"/>
      <c r="AX48" s="2"/>
      <c r="AY48" s="2"/>
      <c r="AZ48" s="2"/>
      <c r="BA48" s="2"/>
    </row>
    <row r="49" spans="1:53" s="48" customFormat="1" x14ac:dyDescent="0.2">
      <c r="A49" s="5" t="s">
        <v>23</v>
      </c>
      <c r="B49" s="86">
        <v>2007</v>
      </c>
      <c r="C49" s="67">
        <v>0</v>
      </c>
      <c r="D49" s="53">
        <v>0</v>
      </c>
      <c r="E49" s="68">
        <v>0</v>
      </c>
      <c r="F49" s="120"/>
      <c r="G49" s="120"/>
      <c r="H49" s="120"/>
      <c r="I49" s="67">
        <v>0</v>
      </c>
      <c r="J49" s="53">
        <v>0</v>
      </c>
      <c r="K49" s="68">
        <v>0</v>
      </c>
      <c r="L49" s="67">
        <v>0</v>
      </c>
      <c r="M49" s="53">
        <v>0</v>
      </c>
      <c r="N49" s="68">
        <v>0</v>
      </c>
      <c r="O49" s="67">
        <v>0</v>
      </c>
      <c r="P49" s="53">
        <v>0</v>
      </c>
      <c r="Q49" s="68">
        <v>0</v>
      </c>
      <c r="R49" s="67">
        <v>0</v>
      </c>
      <c r="S49" s="53">
        <v>0</v>
      </c>
      <c r="T49" s="68">
        <v>0</v>
      </c>
      <c r="U49" s="67">
        <v>0</v>
      </c>
      <c r="V49" s="53">
        <v>0</v>
      </c>
      <c r="W49" s="68">
        <v>0</v>
      </c>
      <c r="X49" s="67">
        <v>0</v>
      </c>
      <c r="Y49" s="53">
        <v>0</v>
      </c>
      <c r="Z49" s="68">
        <v>0</v>
      </c>
      <c r="AA49" s="67">
        <v>0</v>
      </c>
      <c r="AB49" s="53">
        <v>0</v>
      </c>
      <c r="AC49" s="53">
        <v>0</v>
      </c>
      <c r="AD49" s="77">
        <f t="shared" si="14"/>
        <v>0</v>
      </c>
      <c r="AE49" s="53">
        <f t="shared" si="15"/>
        <v>0</v>
      </c>
      <c r="AF49" s="82">
        <f t="shared" si="16"/>
        <v>0</v>
      </c>
      <c r="AG49" s="19">
        <f>AE49-'Multi-Family'!AE36</f>
        <v>-50</v>
      </c>
      <c r="AH49" s="13">
        <f>AG49/'Multi-Family'!AE36</f>
        <v>-1</v>
      </c>
      <c r="AI49" s="12">
        <f>AF49-'Multi-Family'!AF36</f>
        <v>-3838942</v>
      </c>
      <c r="AJ49" s="13">
        <f>AI49/'Multi-Family'!AF36</f>
        <v>-1</v>
      </c>
      <c r="AK49" s="84">
        <f t="shared" si="17"/>
        <v>12940509</v>
      </c>
      <c r="AM49" s="3"/>
      <c r="AN49" s="3"/>
      <c r="AO49" s="2"/>
      <c r="AP49" s="2"/>
      <c r="AQ49" s="2"/>
      <c r="AR49" s="2"/>
      <c r="AS49" s="2"/>
      <c r="AT49" s="2"/>
      <c r="AU49" s="2"/>
      <c r="AV49" s="2"/>
      <c r="AW49" s="2"/>
      <c r="AX49" s="2"/>
      <c r="AY49" s="2"/>
      <c r="AZ49" s="2"/>
      <c r="BA49" s="2"/>
    </row>
    <row r="50" spans="1:53" s="48" customFormat="1" x14ac:dyDescent="0.2">
      <c r="A50" s="5" t="s">
        <v>24</v>
      </c>
      <c r="B50" s="86">
        <v>2007</v>
      </c>
      <c r="C50" s="67">
        <v>0</v>
      </c>
      <c r="D50" s="53">
        <v>0</v>
      </c>
      <c r="E50" s="68">
        <v>0</v>
      </c>
      <c r="F50" s="120"/>
      <c r="G50" s="120"/>
      <c r="H50" s="120"/>
      <c r="I50" s="67">
        <v>1</v>
      </c>
      <c r="J50" s="53">
        <v>4</v>
      </c>
      <c r="K50" s="68">
        <v>328748</v>
      </c>
      <c r="L50" s="67">
        <v>0</v>
      </c>
      <c r="M50" s="53">
        <v>0</v>
      </c>
      <c r="N50" s="68">
        <v>0</v>
      </c>
      <c r="O50" s="67">
        <v>0</v>
      </c>
      <c r="P50" s="53">
        <v>0</v>
      </c>
      <c r="Q50" s="68">
        <v>0</v>
      </c>
      <c r="R50" s="67">
        <v>0</v>
      </c>
      <c r="S50" s="53">
        <v>0</v>
      </c>
      <c r="T50" s="68">
        <v>0</v>
      </c>
      <c r="U50" s="67">
        <v>0</v>
      </c>
      <c r="V50" s="53">
        <v>0</v>
      </c>
      <c r="W50" s="68">
        <v>0</v>
      </c>
      <c r="X50" s="67">
        <v>0</v>
      </c>
      <c r="Y50" s="53">
        <v>0</v>
      </c>
      <c r="Z50" s="68">
        <v>0</v>
      </c>
      <c r="AA50" s="67">
        <v>1</v>
      </c>
      <c r="AB50" s="53">
        <v>80</v>
      </c>
      <c r="AC50" s="53">
        <v>7538590</v>
      </c>
      <c r="AD50" s="77">
        <f t="shared" si="14"/>
        <v>2</v>
      </c>
      <c r="AE50" s="53">
        <f t="shared" si="15"/>
        <v>84</v>
      </c>
      <c r="AF50" s="82">
        <f t="shared" si="16"/>
        <v>7867338</v>
      </c>
      <c r="AG50" s="19">
        <f>AE50-'Multi-Family'!AE37</f>
        <v>-82</v>
      </c>
      <c r="AH50" s="13">
        <f>AG50/'Multi-Family'!AE37</f>
        <v>-0.49397590361445781</v>
      </c>
      <c r="AI50" s="12">
        <f>AF50-'Multi-Family'!AF37</f>
        <v>-2848855</v>
      </c>
      <c r="AJ50" s="13">
        <f>AI50/'Multi-Family'!AF37</f>
        <v>-0.26584580923467876</v>
      </c>
      <c r="AK50" s="84">
        <f t="shared" si="17"/>
        <v>10091654</v>
      </c>
      <c r="AM50" s="3"/>
      <c r="AN50" s="3"/>
      <c r="AO50" s="2"/>
      <c r="AP50" s="2"/>
      <c r="AQ50" s="2"/>
      <c r="AR50" s="2"/>
      <c r="AS50" s="2"/>
      <c r="AT50" s="2"/>
      <c r="AU50" s="2"/>
      <c r="AV50" s="2"/>
      <c r="AW50" s="2"/>
      <c r="AX50" s="2"/>
      <c r="AY50" s="2"/>
      <c r="AZ50" s="2"/>
      <c r="BA50" s="2"/>
    </row>
    <row r="51" spans="1:53" s="48" customFormat="1" x14ac:dyDescent="0.2">
      <c r="A51" s="5" t="s">
        <v>25</v>
      </c>
      <c r="B51" s="86">
        <v>2007</v>
      </c>
      <c r="C51" s="67">
        <v>0</v>
      </c>
      <c r="D51" s="53">
        <v>0</v>
      </c>
      <c r="E51" s="68">
        <v>0</v>
      </c>
      <c r="F51" s="120"/>
      <c r="G51" s="120"/>
      <c r="H51" s="120"/>
      <c r="I51" s="67">
        <v>0</v>
      </c>
      <c r="J51" s="53">
        <v>0</v>
      </c>
      <c r="K51" s="68">
        <v>0</v>
      </c>
      <c r="L51" s="67">
        <v>0</v>
      </c>
      <c r="M51" s="53"/>
      <c r="N51" s="68">
        <v>0</v>
      </c>
      <c r="O51" s="67">
        <v>0</v>
      </c>
      <c r="P51" s="53">
        <v>0</v>
      </c>
      <c r="Q51" s="68">
        <v>0</v>
      </c>
      <c r="R51" s="67">
        <v>0</v>
      </c>
      <c r="S51" s="53">
        <v>0</v>
      </c>
      <c r="T51" s="68">
        <v>0</v>
      </c>
      <c r="U51" s="67">
        <v>0</v>
      </c>
      <c r="V51" s="53">
        <v>0</v>
      </c>
      <c r="W51" s="68">
        <v>0</v>
      </c>
      <c r="X51" s="67">
        <v>0</v>
      </c>
      <c r="Y51" s="53">
        <v>0</v>
      </c>
      <c r="Z51" s="68">
        <v>0</v>
      </c>
      <c r="AA51" s="67">
        <v>2</v>
      </c>
      <c r="AB51" s="53">
        <v>4</v>
      </c>
      <c r="AC51" s="53">
        <v>244134</v>
      </c>
      <c r="AD51" s="77">
        <f t="shared" si="14"/>
        <v>2</v>
      </c>
      <c r="AE51" s="53">
        <f t="shared" si="15"/>
        <v>4</v>
      </c>
      <c r="AF51" s="82">
        <f t="shared" si="16"/>
        <v>244134</v>
      </c>
      <c r="AG51" s="19">
        <f>AE51-'Multi-Family'!AE38</f>
        <v>-96</v>
      </c>
      <c r="AH51" s="13">
        <f>AG51/'Multi-Family'!AE38</f>
        <v>-0.96</v>
      </c>
      <c r="AI51" s="12">
        <f>AF51-'Multi-Family'!AF38</f>
        <v>-4871842</v>
      </c>
      <c r="AJ51" s="13">
        <f>AI51/'Multi-Family'!AF38</f>
        <v>-0.95228007324506603</v>
      </c>
      <c r="AK51" s="84">
        <f t="shared" si="17"/>
        <v>5219812</v>
      </c>
      <c r="AM51" s="3"/>
      <c r="AN51" s="3"/>
      <c r="AO51" s="2"/>
      <c r="AP51" s="2"/>
      <c r="AQ51" s="2"/>
      <c r="AR51" s="2"/>
      <c r="AS51" s="2"/>
      <c r="AT51" s="2"/>
      <c r="AU51" s="2"/>
      <c r="AV51" s="2"/>
      <c r="AW51" s="2"/>
      <c r="AX51" s="2"/>
      <c r="AY51" s="2"/>
      <c r="AZ51" s="2"/>
      <c r="BA51" s="2"/>
    </row>
    <row r="52" spans="1:53" s="48" customFormat="1" x14ac:dyDescent="0.2">
      <c r="A52" s="5" t="s">
        <v>26</v>
      </c>
      <c r="B52" s="86">
        <v>2007</v>
      </c>
      <c r="C52" s="67">
        <v>0</v>
      </c>
      <c r="D52" s="53">
        <v>0</v>
      </c>
      <c r="E52" s="68">
        <v>0</v>
      </c>
      <c r="F52" s="121"/>
      <c r="G52" s="121"/>
      <c r="H52" s="121"/>
      <c r="I52" s="67">
        <v>6</v>
      </c>
      <c r="J52" s="53">
        <v>376</v>
      </c>
      <c r="K52" s="68">
        <v>21722672</v>
      </c>
      <c r="L52" s="67">
        <v>6</v>
      </c>
      <c r="M52" s="53">
        <v>310</v>
      </c>
      <c r="N52" s="68">
        <v>23776210</v>
      </c>
      <c r="O52" s="67">
        <v>0</v>
      </c>
      <c r="P52" s="53">
        <v>0</v>
      </c>
      <c r="Q52" s="68">
        <v>0</v>
      </c>
      <c r="R52" s="67">
        <v>0</v>
      </c>
      <c r="S52" s="53">
        <v>0</v>
      </c>
      <c r="T52" s="68">
        <v>0</v>
      </c>
      <c r="U52" s="67">
        <v>0</v>
      </c>
      <c r="V52" s="53">
        <v>0</v>
      </c>
      <c r="W52" s="68">
        <v>0</v>
      </c>
      <c r="X52" s="67">
        <v>0</v>
      </c>
      <c r="Y52" s="53">
        <v>0</v>
      </c>
      <c r="Z52" s="68">
        <v>0</v>
      </c>
      <c r="AA52" s="67">
        <v>0</v>
      </c>
      <c r="AB52" s="53">
        <v>0</v>
      </c>
      <c r="AC52" s="54">
        <v>0</v>
      </c>
      <c r="AD52" s="77">
        <f t="shared" si="14"/>
        <v>12</v>
      </c>
      <c r="AE52" s="53">
        <f t="shared" si="15"/>
        <v>686</v>
      </c>
      <c r="AF52" s="82">
        <f t="shared" si="16"/>
        <v>45498882</v>
      </c>
      <c r="AG52" s="19">
        <f>AE52-'Multi-Family'!AE39</f>
        <v>298</v>
      </c>
      <c r="AH52" s="13">
        <f>AG52/'Multi-Family'!AE39</f>
        <v>0.76804123711340211</v>
      </c>
      <c r="AI52" s="12">
        <f>AF52-'Multi-Family'!AF39</f>
        <v>27396444</v>
      </c>
      <c r="AJ52" s="13">
        <f>AI52/'Multi-Family'!AF39</f>
        <v>1.5134118398858762</v>
      </c>
      <c r="AK52" s="84">
        <f t="shared" si="17"/>
        <v>32616256</v>
      </c>
      <c r="AM52" s="3"/>
      <c r="AN52" s="3"/>
      <c r="AO52" s="2"/>
      <c r="AP52" s="2"/>
      <c r="AQ52" s="2"/>
      <c r="AR52" s="2"/>
      <c r="AS52" s="2"/>
      <c r="AT52" s="2"/>
      <c r="AU52" s="2"/>
      <c r="AV52" s="2"/>
      <c r="AW52" s="2"/>
      <c r="AX52" s="2"/>
      <c r="AY52" s="2"/>
      <c r="AZ52" s="2"/>
      <c r="BA52" s="2"/>
    </row>
    <row r="53" spans="1:53" s="48" customFormat="1" x14ac:dyDescent="0.2">
      <c r="A53" s="5" t="s">
        <v>27</v>
      </c>
      <c r="B53" s="86">
        <v>2007</v>
      </c>
      <c r="C53" s="67">
        <v>0</v>
      </c>
      <c r="D53" s="53">
        <v>0</v>
      </c>
      <c r="E53" s="68">
        <v>0</v>
      </c>
      <c r="F53" s="120"/>
      <c r="G53" s="120"/>
      <c r="H53" s="120"/>
      <c r="I53" s="67">
        <v>8</v>
      </c>
      <c r="J53" s="53">
        <v>83</v>
      </c>
      <c r="K53" s="68">
        <v>6849175</v>
      </c>
      <c r="L53" s="67">
        <v>0</v>
      </c>
      <c r="M53" s="53">
        <v>0</v>
      </c>
      <c r="N53" s="68">
        <v>0</v>
      </c>
      <c r="O53" s="67">
        <v>0</v>
      </c>
      <c r="P53" s="53">
        <v>0</v>
      </c>
      <c r="Q53" s="68">
        <v>0</v>
      </c>
      <c r="R53" s="67">
        <v>0</v>
      </c>
      <c r="S53" s="53">
        <v>0</v>
      </c>
      <c r="T53" s="68">
        <v>0</v>
      </c>
      <c r="U53" s="67">
        <v>0</v>
      </c>
      <c r="V53" s="53">
        <v>0</v>
      </c>
      <c r="W53" s="68">
        <v>0</v>
      </c>
      <c r="X53" s="67">
        <v>0</v>
      </c>
      <c r="Y53" s="53">
        <v>0</v>
      </c>
      <c r="Z53" s="68">
        <v>0</v>
      </c>
      <c r="AA53" s="67">
        <v>0</v>
      </c>
      <c r="AB53" s="53">
        <v>0</v>
      </c>
      <c r="AC53" s="53">
        <v>0</v>
      </c>
      <c r="AD53" s="77">
        <f t="shared" si="14"/>
        <v>8</v>
      </c>
      <c r="AE53" s="53">
        <f t="shared" si="15"/>
        <v>83</v>
      </c>
      <c r="AF53" s="82">
        <f t="shared" si="16"/>
        <v>6849175</v>
      </c>
      <c r="AG53" s="19">
        <f>AE53-'Multi-Family'!AE40</f>
        <v>-83</v>
      </c>
      <c r="AH53" s="13">
        <f>AG53/'Multi-Family'!AE40</f>
        <v>-0.5</v>
      </c>
      <c r="AI53" s="12">
        <f>AF53-'Multi-Family'!AF40</f>
        <v>-7880115</v>
      </c>
      <c r="AJ53" s="13">
        <f>AI53/'Multi-Family'!AF40</f>
        <v>-0.53499625575978205</v>
      </c>
      <c r="AK53" s="84">
        <f t="shared" si="17"/>
        <v>24736141</v>
      </c>
      <c r="AM53" s="3"/>
      <c r="AN53" s="3"/>
      <c r="AO53" s="2"/>
      <c r="AP53" s="2"/>
      <c r="AQ53" s="2"/>
      <c r="AR53" s="2"/>
      <c r="AS53" s="2"/>
      <c r="AT53" s="2"/>
      <c r="AU53" s="2"/>
      <c r="AV53" s="2"/>
      <c r="AW53" s="2"/>
      <c r="AX53" s="2"/>
      <c r="AY53" s="2"/>
      <c r="AZ53" s="2"/>
      <c r="BA53" s="2"/>
    </row>
    <row r="54" spans="1:53" s="48" customFormat="1" x14ac:dyDescent="0.2">
      <c r="A54" s="5" t="s">
        <v>28</v>
      </c>
      <c r="B54" s="86">
        <v>2007</v>
      </c>
      <c r="C54" s="67">
        <v>0</v>
      </c>
      <c r="D54" s="53">
        <v>0</v>
      </c>
      <c r="E54" s="68">
        <v>0</v>
      </c>
      <c r="F54" s="120"/>
      <c r="G54" s="120"/>
      <c r="H54" s="120"/>
      <c r="I54" s="67">
        <v>12</v>
      </c>
      <c r="J54" s="53">
        <v>164</v>
      </c>
      <c r="K54" s="68">
        <v>75879072</v>
      </c>
      <c r="L54" s="67">
        <v>0</v>
      </c>
      <c r="M54" s="53">
        <v>0</v>
      </c>
      <c r="N54" s="68">
        <v>0</v>
      </c>
      <c r="O54" s="67">
        <v>0</v>
      </c>
      <c r="P54" s="53">
        <v>0</v>
      </c>
      <c r="Q54" s="68">
        <v>0</v>
      </c>
      <c r="R54" s="67">
        <v>0</v>
      </c>
      <c r="S54" s="53">
        <v>0</v>
      </c>
      <c r="T54" s="68">
        <v>0</v>
      </c>
      <c r="U54" s="67">
        <v>0</v>
      </c>
      <c r="V54" s="53">
        <v>0</v>
      </c>
      <c r="W54" s="68">
        <v>0</v>
      </c>
      <c r="X54" s="67">
        <v>0</v>
      </c>
      <c r="Y54" s="53">
        <v>0</v>
      </c>
      <c r="Z54" s="68">
        <v>0</v>
      </c>
      <c r="AA54" s="67">
        <v>0</v>
      </c>
      <c r="AB54" s="53">
        <v>0</v>
      </c>
      <c r="AC54" s="53">
        <v>0</v>
      </c>
      <c r="AD54" s="77">
        <f t="shared" si="14"/>
        <v>12</v>
      </c>
      <c r="AE54" s="53">
        <f t="shared" si="15"/>
        <v>164</v>
      </c>
      <c r="AF54" s="82">
        <f t="shared" si="16"/>
        <v>75879072</v>
      </c>
      <c r="AG54" s="19">
        <f>AE54-'Multi-Family'!AE41</f>
        <v>105</v>
      </c>
      <c r="AH54" s="13">
        <f>AG54/'Multi-Family'!AE41</f>
        <v>1.7796610169491525</v>
      </c>
      <c r="AI54" s="12">
        <f>AF54-'Multi-Family'!AF41</f>
        <v>69617072</v>
      </c>
      <c r="AJ54" s="13">
        <f>AI54/'Multi-Family'!AF41</f>
        <v>11.117386138613861</v>
      </c>
      <c r="AK54" s="84">
        <f t="shared" si="17"/>
        <v>94353213</v>
      </c>
      <c r="AM54" s="3"/>
      <c r="AN54" s="3"/>
      <c r="AO54" s="2"/>
      <c r="AP54" s="2"/>
      <c r="AQ54" s="2"/>
      <c r="AR54" s="2"/>
      <c r="AS54" s="2"/>
      <c r="AT54" s="2"/>
      <c r="AU54" s="2"/>
      <c r="AV54" s="2"/>
      <c r="AW54" s="2"/>
      <c r="AX54" s="2"/>
      <c r="AY54" s="2"/>
      <c r="AZ54" s="2"/>
      <c r="BA54" s="2"/>
    </row>
    <row r="55" spans="1:53" s="48" customFormat="1" ht="13.5" thickBot="1" x14ac:dyDescent="0.25">
      <c r="A55" s="55" t="s">
        <v>29</v>
      </c>
      <c r="B55" s="87">
        <v>2007</v>
      </c>
      <c r="C55" s="63">
        <f>SUM(C43:C54)</f>
        <v>0</v>
      </c>
      <c r="D55" s="49">
        <f>SUM(D43:D54)</f>
        <v>0</v>
      </c>
      <c r="E55" s="64">
        <f>SUM(E43:E54)</f>
        <v>0</v>
      </c>
      <c r="F55" s="118"/>
      <c r="G55" s="118"/>
      <c r="H55" s="118"/>
      <c r="I55" s="63">
        <v>41</v>
      </c>
      <c r="J55" s="49">
        <f t="shared" ref="J55:AG55" si="18">SUM(J43:J54)</f>
        <v>712</v>
      </c>
      <c r="K55" s="64">
        <f t="shared" si="18"/>
        <v>109431736</v>
      </c>
      <c r="L55" s="63">
        <f t="shared" si="18"/>
        <v>7</v>
      </c>
      <c r="M55" s="49">
        <f t="shared" si="18"/>
        <v>316</v>
      </c>
      <c r="N55" s="64">
        <f t="shared" si="18"/>
        <v>35902720</v>
      </c>
      <c r="O55" s="63">
        <f t="shared" si="18"/>
        <v>0</v>
      </c>
      <c r="P55" s="49">
        <f t="shared" si="18"/>
        <v>0</v>
      </c>
      <c r="Q55" s="64">
        <f t="shared" si="18"/>
        <v>0</v>
      </c>
      <c r="R55" s="63">
        <f t="shared" si="18"/>
        <v>0</v>
      </c>
      <c r="S55" s="49">
        <f t="shared" si="18"/>
        <v>0</v>
      </c>
      <c r="T55" s="64">
        <f t="shared" si="18"/>
        <v>0</v>
      </c>
      <c r="U55" s="63">
        <f t="shared" si="18"/>
        <v>0</v>
      </c>
      <c r="V55" s="49">
        <f t="shared" si="18"/>
        <v>0</v>
      </c>
      <c r="W55" s="64">
        <f t="shared" si="18"/>
        <v>0</v>
      </c>
      <c r="X55" s="63">
        <f t="shared" si="18"/>
        <v>0</v>
      </c>
      <c r="Y55" s="49">
        <f t="shared" si="18"/>
        <v>0</v>
      </c>
      <c r="Z55" s="64">
        <f t="shared" si="18"/>
        <v>0</v>
      </c>
      <c r="AA55" s="63">
        <f t="shared" si="18"/>
        <v>10</v>
      </c>
      <c r="AB55" s="49">
        <f t="shared" si="18"/>
        <v>256</v>
      </c>
      <c r="AC55" s="49">
        <f t="shared" si="18"/>
        <v>26137522</v>
      </c>
      <c r="AD55" s="75">
        <f t="shared" si="18"/>
        <v>58</v>
      </c>
      <c r="AE55" s="49">
        <f t="shared" si="18"/>
        <v>1284</v>
      </c>
      <c r="AF55" s="80">
        <f t="shared" si="18"/>
        <v>171471978</v>
      </c>
      <c r="AG55" s="20">
        <f t="shared" si="18"/>
        <v>-10</v>
      </c>
      <c r="AH55" s="18">
        <f>AG55/'Multi-Family'!AE42</f>
        <v>-7.7279752704791345E-3</v>
      </c>
      <c r="AI55" s="17">
        <f>SUM(AI43:AI54)</f>
        <v>94353213</v>
      </c>
      <c r="AJ55" s="18">
        <f>AI55/'Multi-Family'!AF42</f>
        <v>1.2234793049395953</v>
      </c>
      <c r="AK55" s="85">
        <f>AI55</f>
        <v>94353213</v>
      </c>
      <c r="AM55" s="2"/>
      <c r="AN55" s="2"/>
      <c r="AO55" s="2"/>
      <c r="AP55" s="2"/>
      <c r="AQ55" s="2"/>
      <c r="AR55" s="2"/>
      <c r="AS55" s="2"/>
      <c r="AT55" s="2"/>
      <c r="AU55" s="2"/>
      <c r="AV55" s="2"/>
      <c r="AW55" s="2"/>
      <c r="AX55" s="2"/>
      <c r="AY55" s="2"/>
      <c r="AZ55" s="2"/>
      <c r="BA55" s="2"/>
    </row>
    <row r="56" spans="1:53" s="48" customFormat="1" x14ac:dyDescent="0.2">
      <c r="A56" s="50" t="s">
        <v>17</v>
      </c>
      <c r="B56" s="86">
        <v>2008</v>
      </c>
      <c r="C56" s="67">
        <v>0</v>
      </c>
      <c r="D56" s="53">
        <v>0</v>
      </c>
      <c r="E56" s="68">
        <v>0</v>
      </c>
      <c r="F56" s="120"/>
      <c r="G56" s="120"/>
      <c r="H56" s="120"/>
      <c r="I56" s="67">
        <v>6</v>
      </c>
      <c r="J56" s="53">
        <v>321</v>
      </c>
      <c r="K56" s="68">
        <v>26345215</v>
      </c>
      <c r="L56" s="67">
        <v>0</v>
      </c>
      <c r="M56" s="53">
        <v>0</v>
      </c>
      <c r="N56" s="68">
        <v>0</v>
      </c>
      <c r="O56" s="67">
        <v>0</v>
      </c>
      <c r="P56" s="53">
        <v>0</v>
      </c>
      <c r="Q56" s="68">
        <v>0</v>
      </c>
      <c r="R56" s="67">
        <v>0</v>
      </c>
      <c r="S56" s="53">
        <v>0</v>
      </c>
      <c r="T56" s="68">
        <v>0</v>
      </c>
      <c r="U56" s="67">
        <v>0</v>
      </c>
      <c r="V56" s="53">
        <v>0</v>
      </c>
      <c r="W56" s="68">
        <v>0</v>
      </c>
      <c r="X56" s="67">
        <v>0</v>
      </c>
      <c r="Y56" s="53">
        <v>0</v>
      </c>
      <c r="Z56" s="68">
        <v>0</v>
      </c>
      <c r="AA56" s="67">
        <v>0</v>
      </c>
      <c r="AB56" s="53">
        <v>0</v>
      </c>
      <c r="AC56" s="53">
        <v>0</v>
      </c>
      <c r="AD56" s="77">
        <f t="shared" ref="AD56:AD67" si="19">SUM(C56+I56+L56+O56+R56+U56+X56+AA56)</f>
        <v>6</v>
      </c>
      <c r="AE56" s="53">
        <f t="shared" ref="AE56:AE67" si="20">SUM(D56+J56+M56+P56+S56+V56+Y56+AB56)</f>
        <v>321</v>
      </c>
      <c r="AF56" s="82">
        <f t="shared" ref="AF56:AF67" si="21">SUM(E56+K56+N56+Q56+T56+W56+Z56+AC56)</f>
        <v>26345215</v>
      </c>
      <c r="AG56" s="19">
        <f>AE56-'Multi-Family'!AE43</f>
        <v>321</v>
      </c>
      <c r="AH56" s="13" t="e">
        <f>AG56/'Multi-Family'!AE43</f>
        <v>#DIV/0!</v>
      </c>
      <c r="AI56" s="12">
        <f>AF56-'Multi-Family'!AF43</f>
        <v>26345215</v>
      </c>
      <c r="AJ56" s="13" t="e">
        <f>AI56/'Multi-Family'!AF43</f>
        <v>#DIV/0!</v>
      </c>
      <c r="AK56" s="84">
        <f>AI56</f>
        <v>26345215</v>
      </c>
      <c r="AM56" s="3"/>
      <c r="AN56" s="3"/>
      <c r="AO56" s="2"/>
      <c r="AP56" s="6"/>
      <c r="AQ56" s="6"/>
      <c r="AR56" s="6"/>
      <c r="AS56" s="6"/>
      <c r="AT56" s="6"/>
      <c r="AU56" s="6"/>
      <c r="AV56" s="6"/>
      <c r="AW56" s="6"/>
      <c r="AX56" s="6"/>
      <c r="AY56" s="6"/>
      <c r="AZ56" s="6"/>
      <c r="BA56" s="6"/>
    </row>
    <row r="57" spans="1:53" s="48" customFormat="1" x14ac:dyDescent="0.2">
      <c r="A57" s="50" t="s">
        <v>18</v>
      </c>
      <c r="B57" s="86">
        <v>2008</v>
      </c>
      <c r="C57" s="67">
        <v>0</v>
      </c>
      <c r="D57" s="53">
        <v>0</v>
      </c>
      <c r="E57" s="68">
        <v>0</v>
      </c>
      <c r="F57" s="120"/>
      <c r="G57" s="120"/>
      <c r="H57" s="120"/>
      <c r="I57" s="67">
        <v>2</v>
      </c>
      <c r="J57" s="53">
        <v>12</v>
      </c>
      <c r="K57" s="68">
        <v>494456</v>
      </c>
      <c r="L57" s="67">
        <v>0</v>
      </c>
      <c r="M57" s="53">
        <v>0</v>
      </c>
      <c r="N57" s="68">
        <v>0</v>
      </c>
      <c r="O57" s="67">
        <v>0</v>
      </c>
      <c r="P57" s="53">
        <v>0</v>
      </c>
      <c r="Q57" s="68">
        <v>0</v>
      </c>
      <c r="R57" s="67">
        <v>0</v>
      </c>
      <c r="S57" s="53">
        <v>0</v>
      </c>
      <c r="T57" s="68">
        <v>0</v>
      </c>
      <c r="U57" s="67">
        <v>0</v>
      </c>
      <c r="V57" s="53">
        <v>0</v>
      </c>
      <c r="W57" s="68">
        <v>0</v>
      </c>
      <c r="X57" s="67">
        <v>0</v>
      </c>
      <c r="Y57" s="53">
        <v>0</v>
      </c>
      <c r="Z57" s="68">
        <v>0</v>
      </c>
      <c r="AA57" s="67">
        <v>0</v>
      </c>
      <c r="AB57" s="53">
        <v>0</v>
      </c>
      <c r="AC57" s="53">
        <v>0</v>
      </c>
      <c r="AD57" s="77">
        <f t="shared" si="19"/>
        <v>2</v>
      </c>
      <c r="AE57" s="53">
        <f t="shared" si="20"/>
        <v>12</v>
      </c>
      <c r="AF57" s="82">
        <f t="shared" si="21"/>
        <v>494456</v>
      </c>
      <c r="AG57" s="19">
        <f>AE57-'Multi-Family'!AE44</f>
        <v>6</v>
      </c>
      <c r="AH57" s="13">
        <f>AG57/'Multi-Family'!AE44</f>
        <v>1</v>
      </c>
      <c r="AI57" s="12">
        <f>AF57-'Multi-Family'!AF44</f>
        <v>-11632054</v>
      </c>
      <c r="AJ57" s="13">
        <f>AI57/'Multi-Family'!AF44</f>
        <v>-0.95922520164499103</v>
      </c>
      <c r="AK57" s="84">
        <f t="shared" ref="AK57:AK67" si="22">AK56+AI57</f>
        <v>14713161</v>
      </c>
      <c r="AM57" s="3"/>
      <c r="AN57" s="3"/>
      <c r="AO57" s="2"/>
      <c r="AP57" s="6"/>
      <c r="AQ57" s="6"/>
      <c r="AR57" s="6"/>
      <c r="AS57" s="6"/>
      <c r="AT57" s="6"/>
      <c r="AU57" s="6"/>
      <c r="AV57" s="6"/>
      <c r="AW57" s="6"/>
      <c r="AX57" s="6"/>
      <c r="AY57" s="6"/>
      <c r="AZ57" s="6"/>
      <c r="BA57" s="6"/>
    </row>
    <row r="58" spans="1:53" s="48" customFormat="1" x14ac:dyDescent="0.2">
      <c r="A58" s="50" t="s">
        <v>19</v>
      </c>
      <c r="B58" s="86">
        <v>2008</v>
      </c>
      <c r="C58" s="67">
        <v>0</v>
      </c>
      <c r="D58" s="53">
        <v>0</v>
      </c>
      <c r="E58" s="68">
        <v>0</v>
      </c>
      <c r="F58" s="120"/>
      <c r="G58" s="120"/>
      <c r="H58" s="120"/>
      <c r="I58" s="67">
        <v>0</v>
      </c>
      <c r="J58" s="53">
        <v>0</v>
      </c>
      <c r="K58" s="68">
        <v>0</v>
      </c>
      <c r="L58" s="67">
        <v>0</v>
      </c>
      <c r="M58" s="53">
        <v>0</v>
      </c>
      <c r="N58" s="68">
        <v>0</v>
      </c>
      <c r="O58" s="67">
        <v>0</v>
      </c>
      <c r="P58" s="53">
        <v>0</v>
      </c>
      <c r="Q58" s="68">
        <v>0</v>
      </c>
      <c r="R58" s="67">
        <v>0</v>
      </c>
      <c r="S58" s="53">
        <v>0</v>
      </c>
      <c r="T58" s="68">
        <v>0</v>
      </c>
      <c r="U58" s="67">
        <v>0</v>
      </c>
      <c r="V58" s="53">
        <v>0</v>
      </c>
      <c r="W58" s="68">
        <v>0</v>
      </c>
      <c r="X58" s="67">
        <v>0</v>
      </c>
      <c r="Y58" s="53">
        <v>0</v>
      </c>
      <c r="Z58" s="68">
        <v>0</v>
      </c>
      <c r="AA58" s="67">
        <v>0</v>
      </c>
      <c r="AB58" s="53">
        <v>0</v>
      </c>
      <c r="AC58" s="53">
        <v>0</v>
      </c>
      <c r="AD58" s="77">
        <f t="shared" si="19"/>
        <v>0</v>
      </c>
      <c r="AE58" s="53">
        <f t="shared" si="20"/>
        <v>0</v>
      </c>
      <c r="AF58" s="82">
        <f t="shared" si="21"/>
        <v>0</v>
      </c>
      <c r="AG58" s="19">
        <f>AE58-'Multi-Family'!AE45</f>
        <v>-32</v>
      </c>
      <c r="AH58" s="13">
        <f>AG58/'Multi-Family'!AE45</f>
        <v>-1</v>
      </c>
      <c r="AI58" s="12">
        <f>AF58-'Multi-Family'!AF45</f>
        <v>-3439344</v>
      </c>
      <c r="AJ58" s="13">
        <f>AI58/'Multi-Family'!AF45</f>
        <v>-1</v>
      </c>
      <c r="AK58" s="84">
        <f t="shared" si="22"/>
        <v>11273817</v>
      </c>
      <c r="AM58" s="3"/>
      <c r="AN58" s="3"/>
      <c r="AO58" s="2"/>
      <c r="AP58" s="126"/>
      <c r="AQ58" s="126"/>
      <c r="AR58" s="126"/>
      <c r="AS58" s="126"/>
      <c r="AT58" s="126"/>
      <c r="AU58" s="126"/>
      <c r="AV58" s="126"/>
      <c r="AW58" s="126"/>
      <c r="AX58" s="126"/>
      <c r="AY58" s="126"/>
      <c r="AZ58" s="126"/>
      <c r="BA58" s="126"/>
    </row>
    <row r="59" spans="1:53" s="48" customFormat="1" x14ac:dyDescent="0.2">
      <c r="A59" s="50" t="s">
        <v>20</v>
      </c>
      <c r="B59" s="86">
        <v>2008</v>
      </c>
      <c r="C59" s="67">
        <v>0</v>
      </c>
      <c r="D59" s="53">
        <v>0</v>
      </c>
      <c r="E59" s="68">
        <v>0</v>
      </c>
      <c r="F59" s="120"/>
      <c r="G59" s="120"/>
      <c r="H59" s="120"/>
      <c r="I59" s="67">
        <v>5</v>
      </c>
      <c r="J59" s="53">
        <v>30</v>
      </c>
      <c r="K59" s="68">
        <v>2339422</v>
      </c>
      <c r="L59" s="67">
        <v>0</v>
      </c>
      <c r="M59" s="53">
        <v>0</v>
      </c>
      <c r="N59" s="68">
        <v>0</v>
      </c>
      <c r="O59" s="67">
        <v>0</v>
      </c>
      <c r="P59" s="53">
        <v>0</v>
      </c>
      <c r="Q59" s="68">
        <v>0</v>
      </c>
      <c r="R59" s="67">
        <v>0</v>
      </c>
      <c r="S59" s="53">
        <v>0</v>
      </c>
      <c r="T59" s="68">
        <v>0</v>
      </c>
      <c r="U59" s="67">
        <v>0</v>
      </c>
      <c r="V59" s="53">
        <v>0</v>
      </c>
      <c r="W59" s="68">
        <v>0</v>
      </c>
      <c r="X59" s="67">
        <v>0</v>
      </c>
      <c r="Y59" s="53">
        <v>0</v>
      </c>
      <c r="Z59" s="68">
        <v>0</v>
      </c>
      <c r="AA59" s="67">
        <v>0</v>
      </c>
      <c r="AB59" s="53">
        <v>0</v>
      </c>
      <c r="AC59" s="53">
        <v>0</v>
      </c>
      <c r="AD59" s="77">
        <f t="shared" si="19"/>
        <v>5</v>
      </c>
      <c r="AE59" s="53">
        <f t="shared" si="20"/>
        <v>30</v>
      </c>
      <c r="AF59" s="82">
        <f t="shared" si="21"/>
        <v>2339422</v>
      </c>
      <c r="AG59" s="19">
        <f>AE59-'Multi-Family'!AE46</f>
        <v>-100</v>
      </c>
      <c r="AH59" s="13">
        <f>AG59/'Multi-Family'!AE46</f>
        <v>-0.76923076923076927</v>
      </c>
      <c r="AI59" s="12">
        <f>AF59-'Multi-Family'!AF46</f>
        <v>-10103278</v>
      </c>
      <c r="AJ59" s="13">
        <f>AI59/'Multi-Family'!AF46</f>
        <v>-0.81198437638133203</v>
      </c>
      <c r="AK59" s="84">
        <f t="shared" si="22"/>
        <v>1170539</v>
      </c>
      <c r="AM59" s="3"/>
      <c r="AN59" s="3"/>
      <c r="AO59" s="2"/>
      <c r="AP59" s="26"/>
      <c r="AQ59" s="26"/>
      <c r="AR59" s="26"/>
      <c r="AS59" s="26"/>
      <c r="AT59" s="26"/>
      <c r="AU59" s="26"/>
      <c r="AV59" s="26"/>
      <c r="AW59" s="26"/>
      <c r="AX59" s="26"/>
      <c r="AY59" s="26"/>
      <c r="AZ59" s="26"/>
      <c r="BA59" s="26"/>
    </row>
    <row r="60" spans="1:53" s="48" customFormat="1" x14ac:dyDescent="0.2">
      <c r="A60" s="50" t="s">
        <v>21</v>
      </c>
      <c r="B60" s="86">
        <v>2008</v>
      </c>
      <c r="C60" s="67">
        <v>0</v>
      </c>
      <c r="D60" s="53">
        <v>0</v>
      </c>
      <c r="E60" s="68">
        <v>0</v>
      </c>
      <c r="F60" s="120"/>
      <c r="G60" s="120"/>
      <c r="H60" s="120"/>
      <c r="I60" s="67">
        <v>2</v>
      </c>
      <c r="J60" s="53">
        <v>42</v>
      </c>
      <c r="K60" s="68">
        <v>6767382</v>
      </c>
      <c r="L60" s="67">
        <v>0</v>
      </c>
      <c r="M60" s="53">
        <v>0</v>
      </c>
      <c r="N60" s="68">
        <v>0</v>
      </c>
      <c r="O60" s="67">
        <v>0</v>
      </c>
      <c r="P60" s="53">
        <v>0</v>
      </c>
      <c r="Q60" s="68">
        <v>0</v>
      </c>
      <c r="R60" s="67">
        <v>0</v>
      </c>
      <c r="S60" s="53">
        <v>0</v>
      </c>
      <c r="T60" s="68">
        <v>0</v>
      </c>
      <c r="U60" s="67">
        <v>0</v>
      </c>
      <c r="V60" s="53">
        <v>0</v>
      </c>
      <c r="W60" s="68">
        <v>0</v>
      </c>
      <c r="X60" s="67">
        <v>0</v>
      </c>
      <c r="Y60" s="53">
        <v>0</v>
      </c>
      <c r="Z60" s="68">
        <v>0</v>
      </c>
      <c r="AA60" s="67">
        <v>0</v>
      </c>
      <c r="AB60" s="53">
        <v>0</v>
      </c>
      <c r="AC60" s="53">
        <v>0</v>
      </c>
      <c r="AD60" s="77">
        <f t="shared" si="19"/>
        <v>2</v>
      </c>
      <c r="AE60" s="53">
        <f t="shared" si="20"/>
        <v>42</v>
      </c>
      <c r="AF60" s="82">
        <f t="shared" si="21"/>
        <v>6767382</v>
      </c>
      <c r="AG60" s="19">
        <f>AE60-'Multi-Family'!AE47</f>
        <v>37</v>
      </c>
      <c r="AH60" s="13">
        <f>AG60/'Multi-Family'!AE47</f>
        <v>7.4</v>
      </c>
      <c r="AI60" s="12">
        <f>AF60-'Multi-Family'!AF47</f>
        <v>6456747</v>
      </c>
      <c r="AJ60" s="13">
        <f>AI60/'Multi-Family'!AF47</f>
        <v>20.78563909411367</v>
      </c>
      <c r="AK60" s="84">
        <f t="shared" si="22"/>
        <v>7627286</v>
      </c>
      <c r="AM60" s="3"/>
      <c r="AN60" s="3"/>
      <c r="AO60" s="2"/>
      <c r="AP60" s="26"/>
      <c r="AQ60" s="26"/>
      <c r="AR60" s="26"/>
      <c r="AS60" s="26"/>
      <c r="AT60" s="26"/>
      <c r="AU60" s="26"/>
      <c r="AV60" s="26"/>
      <c r="AW60" s="26"/>
      <c r="AX60" s="26"/>
      <c r="AY60" s="26"/>
      <c r="AZ60" s="26"/>
      <c r="BA60" s="26"/>
    </row>
    <row r="61" spans="1:53" s="48" customFormat="1" x14ac:dyDescent="0.2">
      <c r="A61" s="50" t="s">
        <v>30</v>
      </c>
      <c r="B61" s="86">
        <v>2008</v>
      </c>
      <c r="C61" s="67">
        <v>0</v>
      </c>
      <c r="D61" s="53">
        <v>0</v>
      </c>
      <c r="E61" s="68">
        <v>0</v>
      </c>
      <c r="F61" s="120"/>
      <c r="G61" s="120"/>
      <c r="H61" s="120"/>
      <c r="I61" s="67">
        <v>1</v>
      </c>
      <c r="J61" s="53">
        <v>100</v>
      </c>
      <c r="K61" s="68">
        <v>4905246</v>
      </c>
      <c r="L61" s="67">
        <v>0</v>
      </c>
      <c r="M61" s="53">
        <v>0</v>
      </c>
      <c r="N61" s="68"/>
      <c r="O61" s="67">
        <v>0</v>
      </c>
      <c r="P61" s="53">
        <v>0</v>
      </c>
      <c r="Q61" s="68">
        <v>0</v>
      </c>
      <c r="R61" s="67">
        <v>0</v>
      </c>
      <c r="S61" s="53">
        <v>0</v>
      </c>
      <c r="T61" s="68">
        <v>0</v>
      </c>
      <c r="U61" s="67">
        <v>0</v>
      </c>
      <c r="V61" s="53">
        <v>0</v>
      </c>
      <c r="W61" s="68">
        <v>0</v>
      </c>
      <c r="X61" s="67">
        <v>0</v>
      </c>
      <c r="Y61" s="53">
        <v>0</v>
      </c>
      <c r="Z61" s="68">
        <v>0</v>
      </c>
      <c r="AA61" s="67">
        <v>0</v>
      </c>
      <c r="AB61" s="53">
        <v>0</v>
      </c>
      <c r="AC61" s="53">
        <v>0</v>
      </c>
      <c r="AD61" s="77">
        <f t="shared" si="19"/>
        <v>1</v>
      </c>
      <c r="AE61" s="53">
        <f t="shared" si="20"/>
        <v>100</v>
      </c>
      <c r="AF61" s="82">
        <f t="shared" si="21"/>
        <v>4905246</v>
      </c>
      <c r="AG61" s="19">
        <f>AE61-'Multi-Family'!AE48</f>
        <v>10</v>
      </c>
      <c r="AH61" s="13">
        <f>AG61/'Multi-Family'!AE48</f>
        <v>0.1111111111111111</v>
      </c>
      <c r="AI61" s="12">
        <f>AF61-'Multi-Family'!AF48</f>
        <v>-1908942</v>
      </c>
      <c r="AJ61" s="13">
        <f>AI61/'Multi-Family'!AF48</f>
        <v>-0.28014225612794952</v>
      </c>
      <c r="AK61" s="84">
        <f t="shared" si="22"/>
        <v>5718344</v>
      </c>
      <c r="AM61" s="3"/>
      <c r="AN61" s="3"/>
      <c r="AO61" s="2"/>
      <c r="AP61" s="2"/>
      <c r="AQ61" s="2"/>
      <c r="AR61" s="2"/>
      <c r="AS61" s="2"/>
      <c r="AT61" s="2"/>
      <c r="AU61" s="2"/>
      <c r="AV61" s="2"/>
      <c r="AW61" s="2"/>
      <c r="AX61" s="2"/>
      <c r="AY61" s="2"/>
      <c r="AZ61" s="2"/>
      <c r="BA61" s="2"/>
    </row>
    <row r="62" spans="1:53" s="48" customFormat="1" x14ac:dyDescent="0.2">
      <c r="A62" s="50" t="s">
        <v>23</v>
      </c>
      <c r="B62" s="86">
        <v>2008</v>
      </c>
      <c r="C62" s="67">
        <v>0</v>
      </c>
      <c r="D62" s="53">
        <v>0</v>
      </c>
      <c r="E62" s="68">
        <v>0</v>
      </c>
      <c r="F62" s="120"/>
      <c r="G62" s="120"/>
      <c r="H62" s="120"/>
      <c r="I62" s="67">
        <v>3</v>
      </c>
      <c r="J62" s="53">
        <v>82</v>
      </c>
      <c r="K62" s="68">
        <v>4207881</v>
      </c>
      <c r="L62" s="67">
        <v>1</v>
      </c>
      <c r="M62" s="53">
        <v>30</v>
      </c>
      <c r="N62" s="68">
        <v>2912472</v>
      </c>
      <c r="O62" s="67">
        <v>0</v>
      </c>
      <c r="P62" s="53">
        <v>0</v>
      </c>
      <c r="Q62" s="68">
        <v>0</v>
      </c>
      <c r="R62" s="67">
        <v>0</v>
      </c>
      <c r="S62" s="53">
        <v>0</v>
      </c>
      <c r="T62" s="68">
        <v>0</v>
      </c>
      <c r="U62" s="67">
        <v>0</v>
      </c>
      <c r="V62" s="53">
        <v>0</v>
      </c>
      <c r="W62" s="68">
        <v>0</v>
      </c>
      <c r="X62" s="67">
        <v>0</v>
      </c>
      <c r="Y62" s="53">
        <v>0</v>
      </c>
      <c r="Z62" s="68">
        <v>0</v>
      </c>
      <c r="AA62" s="67">
        <v>0</v>
      </c>
      <c r="AB62" s="53">
        <v>0</v>
      </c>
      <c r="AC62" s="53">
        <v>0</v>
      </c>
      <c r="AD62" s="77">
        <f t="shared" si="19"/>
        <v>4</v>
      </c>
      <c r="AE62" s="53">
        <f t="shared" si="20"/>
        <v>112</v>
      </c>
      <c r="AF62" s="82">
        <f t="shared" si="21"/>
        <v>7120353</v>
      </c>
      <c r="AG62" s="19">
        <f>AE62-'Multi-Family'!AE49</f>
        <v>112</v>
      </c>
      <c r="AH62" s="13" t="e">
        <f>AG62/'Multi-Family'!AE49</f>
        <v>#DIV/0!</v>
      </c>
      <c r="AI62" s="12">
        <f>AF62-'Multi-Family'!AF49</f>
        <v>7120353</v>
      </c>
      <c r="AJ62" s="13" t="e">
        <f>AI62/'Multi-Family'!AF49</f>
        <v>#DIV/0!</v>
      </c>
      <c r="AK62" s="84">
        <f t="shared" si="22"/>
        <v>12838697</v>
      </c>
      <c r="AM62" s="3"/>
      <c r="AN62" s="3"/>
      <c r="AO62" s="2"/>
      <c r="AP62" s="2"/>
      <c r="AQ62" s="2"/>
      <c r="AR62" s="2"/>
      <c r="AS62" s="2"/>
      <c r="AT62" s="2"/>
      <c r="AU62" s="2"/>
      <c r="AV62" s="2"/>
      <c r="AW62" s="2"/>
      <c r="AX62" s="2"/>
      <c r="AY62" s="2"/>
      <c r="AZ62" s="2"/>
      <c r="BA62" s="2"/>
    </row>
    <row r="63" spans="1:53" s="48" customFormat="1" x14ac:dyDescent="0.2">
      <c r="A63" s="50" t="s">
        <v>24</v>
      </c>
      <c r="B63" s="86">
        <v>2008</v>
      </c>
      <c r="C63" s="67">
        <v>0</v>
      </c>
      <c r="D63" s="53">
        <v>0</v>
      </c>
      <c r="E63" s="68">
        <v>0</v>
      </c>
      <c r="F63" s="120"/>
      <c r="G63" s="120"/>
      <c r="H63" s="120"/>
      <c r="I63" s="67">
        <v>3</v>
      </c>
      <c r="J63" s="53">
        <v>6</v>
      </c>
      <c r="K63" s="68">
        <v>578623</v>
      </c>
      <c r="L63" s="67">
        <v>1</v>
      </c>
      <c r="M63" s="53">
        <v>30</v>
      </c>
      <c r="N63" s="68">
        <v>2833271</v>
      </c>
      <c r="O63" s="67">
        <v>0</v>
      </c>
      <c r="P63" s="53">
        <v>0</v>
      </c>
      <c r="Q63" s="68">
        <v>0</v>
      </c>
      <c r="R63" s="67">
        <v>0</v>
      </c>
      <c r="S63" s="53">
        <v>0</v>
      </c>
      <c r="T63" s="68">
        <v>0</v>
      </c>
      <c r="U63" s="67">
        <v>0</v>
      </c>
      <c r="V63" s="53">
        <v>0</v>
      </c>
      <c r="W63" s="68">
        <v>0</v>
      </c>
      <c r="X63" s="67">
        <v>0</v>
      </c>
      <c r="Y63" s="53">
        <v>0</v>
      </c>
      <c r="Z63" s="68">
        <v>0</v>
      </c>
      <c r="AA63" s="67">
        <v>0</v>
      </c>
      <c r="AB63" s="53">
        <v>0</v>
      </c>
      <c r="AC63" s="53">
        <v>0</v>
      </c>
      <c r="AD63" s="77">
        <f t="shared" si="19"/>
        <v>4</v>
      </c>
      <c r="AE63" s="53">
        <f t="shared" si="20"/>
        <v>36</v>
      </c>
      <c r="AF63" s="82">
        <f t="shared" si="21"/>
        <v>3411894</v>
      </c>
      <c r="AG63" s="19">
        <f>AE63-'Multi-Family'!AE50</f>
        <v>-48</v>
      </c>
      <c r="AH63" s="13">
        <f>AG63/'Multi-Family'!AE50</f>
        <v>-0.5714285714285714</v>
      </c>
      <c r="AI63" s="12">
        <f>AF63-'Multi-Family'!AF50</f>
        <v>-4455444</v>
      </c>
      <c r="AJ63" s="13">
        <f>AI63/'Multi-Family'!AF50</f>
        <v>-0.56632167068454409</v>
      </c>
      <c r="AK63" s="84">
        <f t="shared" si="22"/>
        <v>8383253</v>
      </c>
      <c r="AM63" s="3"/>
      <c r="AN63" s="3"/>
      <c r="AO63" s="2"/>
      <c r="AP63" s="2"/>
      <c r="AQ63" s="2"/>
      <c r="AR63" s="2"/>
      <c r="AS63" s="2"/>
      <c r="AT63" s="2"/>
      <c r="AU63" s="2"/>
      <c r="AV63" s="2"/>
      <c r="AW63" s="2"/>
      <c r="AX63" s="2"/>
      <c r="AY63" s="2"/>
      <c r="AZ63" s="2"/>
      <c r="BA63" s="2"/>
    </row>
    <row r="64" spans="1:53" s="48" customFormat="1" x14ac:dyDescent="0.2">
      <c r="A64" s="50" t="s">
        <v>25</v>
      </c>
      <c r="B64" s="86">
        <v>2008</v>
      </c>
      <c r="C64" s="67">
        <v>0</v>
      </c>
      <c r="D64" s="53">
        <v>0</v>
      </c>
      <c r="E64" s="68">
        <v>0</v>
      </c>
      <c r="F64" s="120"/>
      <c r="G64" s="120"/>
      <c r="H64" s="120"/>
      <c r="I64" s="67">
        <v>10</v>
      </c>
      <c r="J64" s="53">
        <v>388</v>
      </c>
      <c r="K64" s="68">
        <v>16671060</v>
      </c>
      <c r="L64" s="67">
        <v>3</v>
      </c>
      <c r="M64" s="53">
        <v>90</v>
      </c>
      <c r="N64" s="68">
        <v>8499811</v>
      </c>
      <c r="O64" s="67">
        <v>0</v>
      </c>
      <c r="P64" s="53">
        <v>0</v>
      </c>
      <c r="Q64" s="68">
        <v>0</v>
      </c>
      <c r="R64" s="67">
        <v>0</v>
      </c>
      <c r="S64" s="53">
        <v>0</v>
      </c>
      <c r="T64" s="68">
        <v>0</v>
      </c>
      <c r="U64" s="67">
        <v>0</v>
      </c>
      <c r="V64" s="53">
        <v>0</v>
      </c>
      <c r="W64" s="68">
        <v>0</v>
      </c>
      <c r="X64" s="67">
        <v>0</v>
      </c>
      <c r="Y64" s="53">
        <v>0</v>
      </c>
      <c r="Z64" s="68">
        <v>0</v>
      </c>
      <c r="AA64" s="67">
        <v>0</v>
      </c>
      <c r="AB64" s="53">
        <v>0</v>
      </c>
      <c r="AC64" s="53">
        <v>0</v>
      </c>
      <c r="AD64" s="77">
        <f t="shared" si="19"/>
        <v>13</v>
      </c>
      <c r="AE64" s="53">
        <f t="shared" si="20"/>
        <v>478</v>
      </c>
      <c r="AF64" s="82">
        <f t="shared" si="21"/>
        <v>25170871</v>
      </c>
      <c r="AG64" s="19">
        <f>AE64-'Multi-Family'!AE51</f>
        <v>474</v>
      </c>
      <c r="AH64" s="13">
        <f>AG64/'Multi-Family'!AE51</f>
        <v>118.5</v>
      </c>
      <c r="AI64" s="12">
        <f>AF64-'Multi-Family'!AF51</f>
        <v>24926737</v>
      </c>
      <c r="AJ64" s="13">
        <f>AI64/'Multi-Family'!AF51</f>
        <v>102.1026854104713</v>
      </c>
      <c r="AK64" s="84">
        <f t="shared" si="22"/>
        <v>33309990</v>
      </c>
      <c r="AM64" s="3"/>
      <c r="AN64" s="3"/>
      <c r="AO64" s="2"/>
      <c r="AP64" s="2"/>
      <c r="AQ64" s="2"/>
      <c r="AR64" s="2"/>
      <c r="AS64" s="2"/>
      <c r="AT64" s="2"/>
      <c r="AU64" s="2"/>
      <c r="AV64" s="2"/>
      <c r="AW64" s="2"/>
      <c r="AX64" s="2"/>
      <c r="AY64" s="2"/>
      <c r="AZ64" s="2"/>
      <c r="BA64" s="2"/>
    </row>
    <row r="65" spans="1:53" s="48" customFormat="1" x14ac:dyDescent="0.2">
      <c r="A65" s="50" t="s">
        <v>26</v>
      </c>
      <c r="B65" s="86">
        <v>2008</v>
      </c>
      <c r="C65" s="67">
        <v>0</v>
      </c>
      <c r="D65" s="53">
        <v>0</v>
      </c>
      <c r="E65" s="68">
        <v>0</v>
      </c>
      <c r="F65" s="120"/>
      <c r="G65" s="120"/>
      <c r="H65" s="120"/>
      <c r="I65" s="67">
        <v>2</v>
      </c>
      <c r="J65" s="53">
        <v>17</v>
      </c>
      <c r="K65" s="68">
        <v>1247110</v>
      </c>
      <c r="L65" s="67">
        <v>1</v>
      </c>
      <c r="M65" s="53">
        <v>90</v>
      </c>
      <c r="N65" s="68">
        <v>17742761</v>
      </c>
      <c r="O65" s="67">
        <v>0</v>
      </c>
      <c r="P65" s="53">
        <v>0</v>
      </c>
      <c r="Q65" s="68">
        <v>0</v>
      </c>
      <c r="R65" s="67">
        <v>0</v>
      </c>
      <c r="S65" s="53">
        <v>0</v>
      </c>
      <c r="T65" s="68">
        <v>0</v>
      </c>
      <c r="U65" s="67">
        <v>0</v>
      </c>
      <c r="V65" s="53">
        <v>0</v>
      </c>
      <c r="W65" s="68">
        <v>0</v>
      </c>
      <c r="X65" s="67">
        <v>0</v>
      </c>
      <c r="Y65" s="53">
        <v>0</v>
      </c>
      <c r="Z65" s="68">
        <v>0</v>
      </c>
      <c r="AA65" s="67">
        <v>2</v>
      </c>
      <c r="AB65" s="53">
        <v>4</v>
      </c>
      <c r="AC65" s="53">
        <v>174418</v>
      </c>
      <c r="AD65" s="77">
        <f t="shared" si="19"/>
        <v>5</v>
      </c>
      <c r="AE65" s="53">
        <f t="shared" si="20"/>
        <v>111</v>
      </c>
      <c r="AF65" s="82">
        <f t="shared" si="21"/>
        <v>19164289</v>
      </c>
      <c r="AG65" s="19">
        <f>AE65-'Multi-Family'!AE52</f>
        <v>-575</v>
      </c>
      <c r="AH65" s="13">
        <f>AG65/'Multi-Family'!AE52</f>
        <v>-0.83819241982507287</v>
      </c>
      <c r="AI65" s="12">
        <f>AF65-'Multi-Family'!AF52</f>
        <v>-26334593</v>
      </c>
      <c r="AJ65" s="13">
        <f>AI65/'Multi-Family'!AF52</f>
        <v>-0.57879648559276686</v>
      </c>
      <c r="AK65" s="84">
        <f t="shared" si="22"/>
        <v>6975397</v>
      </c>
      <c r="AM65" s="3"/>
      <c r="AN65" s="3"/>
      <c r="AO65" s="2"/>
      <c r="AP65" s="2"/>
      <c r="AQ65" s="2"/>
      <c r="AR65" s="2"/>
      <c r="AS65" s="2"/>
      <c r="AT65" s="2"/>
      <c r="AU65" s="2"/>
      <c r="AV65" s="2"/>
      <c r="AW65" s="2"/>
      <c r="AX65" s="2"/>
      <c r="AY65" s="2"/>
      <c r="AZ65" s="2"/>
      <c r="BA65" s="2"/>
    </row>
    <row r="66" spans="1:53" s="48" customFormat="1" x14ac:dyDescent="0.2">
      <c r="A66" s="50" t="s">
        <v>27</v>
      </c>
      <c r="B66" s="86">
        <v>2008</v>
      </c>
      <c r="C66" s="67">
        <v>0</v>
      </c>
      <c r="D66" s="53">
        <v>0</v>
      </c>
      <c r="E66" s="68">
        <v>0</v>
      </c>
      <c r="F66" s="120"/>
      <c r="G66" s="120"/>
      <c r="H66" s="120"/>
      <c r="I66" s="67">
        <v>2</v>
      </c>
      <c r="J66" s="53">
        <v>4</v>
      </c>
      <c r="K66" s="68">
        <v>218776</v>
      </c>
      <c r="L66" s="67">
        <v>0</v>
      </c>
      <c r="M66" s="53">
        <v>0</v>
      </c>
      <c r="N66" s="68">
        <v>0</v>
      </c>
      <c r="O66" s="67">
        <v>0</v>
      </c>
      <c r="P66" s="53">
        <v>0</v>
      </c>
      <c r="Q66" s="68">
        <v>0</v>
      </c>
      <c r="R66" s="67">
        <v>0</v>
      </c>
      <c r="S66" s="53">
        <v>0</v>
      </c>
      <c r="T66" s="68">
        <v>0</v>
      </c>
      <c r="U66" s="67">
        <v>0</v>
      </c>
      <c r="V66" s="53">
        <v>0</v>
      </c>
      <c r="W66" s="68">
        <v>0</v>
      </c>
      <c r="X66" s="67">
        <v>0</v>
      </c>
      <c r="Y66" s="53">
        <v>0</v>
      </c>
      <c r="Z66" s="68">
        <v>0</v>
      </c>
      <c r="AA66" s="67">
        <v>0</v>
      </c>
      <c r="AB66" s="53">
        <v>0</v>
      </c>
      <c r="AC66" s="53">
        <v>0</v>
      </c>
      <c r="AD66" s="77">
        <f t="shared" si="19"/>
        <v>2</v>
      </c>
      <c r="AE66" s="53">
        <f t="shared" si="20"/>
        <v>4</v>
      </c>
      <c r="AF66" s="82">
        <f t="shared" si="21"/>
        <v>218776</v>
      </c>
      <c r="AG66" s="19">
        <f>AE66-'Multi-Family'!AE53</f>
        <v>-79</v>
      </c>
      <c r="AH66" s="13">
        <f>AG66/'Multi-Family'!AE53</f>
        <v>-0.95180722891566261</v>
      </c>
      <c r="AI66" s="12">
        <f>AF66-'Multi-Family'!AF53</f>
        <v>-6630399</v>
      </c>
      <c r="AJ66" s="13">
        <f>AI66/'Multi-Family'!AF53</f>
        <v>-0.96805805078713858</v>
      </c>
      <c r="AK66" s="84">
        <f t="shared" si="22"/>
        <v>344998</v>
      </c>
      <c r="AM66" s="3"/>
      <c r="AN66" s="3"/>
      <c r="AO66" s="2"/>
      <c r="AP66" s="2"/>
      <c r="AQ66" s="2"/>
      <c r="AR66" s="2"/>
      <c r="AS66" s="2"/>
      <c r="AT66" s="2"/>
      <c r="AU66" s="2"/>
      <c r="AV66" s="2"/>
      <c r="AW66" s="2"/>
      <c r="AX66" s="2"/>
      <c r="AY66" s="2"/>
      <c r="AZ66" s="2"/>
      <c r="BA66" s="2"/>
    </row>
    <row r="67" spans="1:53" s="48" customFormat="1" x14ac:dyDescent="0.2">
      <c r="A67" s="50" t="s">
        <v>28</v>
      </c>
      <c r="B67" s="86">
        <v>2008</v>
      </c>
      <c r="C67" s="67">
        <v>0</v>
      </c>
      <c r="D67" s="53">
        <v>0</v>
      </c>
      <c r="E67" s="68">
        <v>0</v>
      </c>
      <c r="F67" s="120"/>
      <c r="G67" s="120"/>
      <c r="H67" s="120"/>
      <c r="I67" s="67">
        <v>7</v>
      </c>
      <c r="J67" s="53">
        <v>133</v>
      </c>
      <c r="K67" s="68">
        <v>5254878</v>
      </c>
      <c r="L67" s="67">
        <v>0</v>
      </c>
      <c r="M67" s="53">
        <v>0</v>
      </c>
      <c r="N67" s="68">
        <v>0</v>
      </c>
      <c r="O67" s="67">
        <v>0</v>
      </c>
      <c r="P67" s="53">
        <v>0</v>
      </c>
      <c r="Q67" s="68">
        <v>0</v>
      </c>
      <c r="R67" s="67">
        <v>0</v>
      </c>
      <c r="S67" s="53">
        <v>0</v>
      </c>
      <c r="T67" s="68">
        <v>0</v>
      </c>
      <c r="U67" s="67">
        <v>0</v>
      </c>
      <c r="V67" s="53">
        <v>0</v>
      </c>
      <c r="W67" s="68">
        <v>0</v>
      </c>
      <c r="X67" s="67">
        <v>0</v>
      </c>
      <c r="Y67" s="53">
        <v>0</v>
      </c>
      <c r="Z67" s="68">
        <v>0</v>
      </c>
      <c r="AA67" s="67">
        <v>0</v>
      </c>
      <c r="AB67" s="53">
        <v>0</v>
      </c>
      <c r="AC67" s="53">
        <v>0</v>
      </c>
      <c r="AD67" s="77">
        <f t="shared" si="19"/>
        <v>7</v>
      </c>
      <c r="AE67" s="53">
        <f t="shared" si="20"/>
        <v>133</v>
      </c>
      <c r="AF67" s="82">
        <f t="shared" si="21"/>
        <v>5254878</v>
      </c>
      <c r="AG67" s="19">
        <f>AE67-'Multi-Family'!AE54</f>
        <v>-31</v>
      </c>
      <c r="AH67" s="13">
        <f>AG67/'Multi-Family'!AE54</f>
        <v>-0.18902439024390244</v>
      </c>
      <c r="AI67" s="12">
        <f>AF67-'Multi-Family'!AF54</f>
        <v>-70624194</v>
      </c>
      <c r="AJ67" s="13">
        <f>AI67/'Multi-Family'!AF54</f>
        <v>-0.93074667544695333</v>
      </c>
      <c r="AK67" s="84">
        <f t="shared" si="22"/>
        <v>-70279196</v>
      </c>
      <c r="AM67" s="3"/>
      <c r="AN67" s="3"/>
      <c r="AO67" s="2"/>
      <c r="AP67" s="2"/>
      <c r="AQ67" s="2"/>
      <c r="AR67" s="2"/>
      <c r="AS67" s="2"/>
      <c r="AT67" s="2"/>
      <c r="AU67" s="2"/>
      <c r="AV67" s="2"/>
      <c r="AW67" s="2"/>
      <c r="AX67" s="2"/>
      <c r="AY67" s="2"/>
      <c r="AZ67" s="2"/>
      <c r="BA67" s="2"/>
    </row>
    <row r="68" spans="1:53" s="48" customFormat="1" ht="13.5" thickBot="1" x14ac:dyDescent="0.25">
      <c r="A68" s="52" t="s">
        <v>29</v>
      </c>
      <c r="B68" s="87">
        <v>2008</v>
      </c>
      <c r="C68" s="63">
        <f>SUM(C56:C67)</f>
        <v>0</v>
      </c>
      <c r="D68" s="49">
        <f>SUM(D56:D67)</f>
        <v>0</v>
      </c>
      <c r="E68" s="64">
        <f>SUM(E56:E67)</f>
        <v>0</v>
      </c>
      <c r="F68" s="118"/>
      <c r="G68" s="118"/>
      <c r="H68" s="118"/>
      <c r="I68" s="63">
        <f t="shared" ref="I68:AF68" si="23">SUM(I56:I67)</f>
        <v>43</v>
      </c>
      <c r="J68" s="49">
        <f t="shared" si="23"/>
        <v>1135</v>
      </c>
      <c r="K68" s="64">
        <f t="shared" si="23"/>
        <v>69030049</v>
      </c>
      <c r="L68" s="63">
        <f t="shared" si="23"/>
        <v>6</v>
      </c>
      <c r="M68" s="49">
        <f t="shared" si="23"/>
        <v>240</v>
      </c>
      <c r="N68" s="64">
        <f t="shared" si="23"/>
        <v>31988315</v>
      </c>
      <c r="O68" s="63">
        <f t="shared" si="23"/>
        <v>0</v>
      </c>
      <c r="P68" s="49">
        <f t="shared" si="23"/>
        <v>0</v>
      </c>
      <c r="Q68" s="64">
        <f t="shared" si="23"/>
        <v>0</v>
      </c>
      <c r="R68" s="63">
        <f t="shared" si="23"/>
        <v>0</v>
      </c>
      <c r="S68" s="49">
        <f t="shared" si="23"/>
        <v>0</v>
      </c>
      <c r="T68" s="64">
        <f t="shared" si="23"/>
        <v>0</v>
      </c>
      <c r="U68" s="63">
        <f t="shared" si="23"/>
        <v>0</v>
      </c>
      <c r="V68" s="49">
        <f t="shared" si="23"/>
        <v>0</v>
      </c>
      <c r="W68" s="64">
        <f t="shared" si="23"/>
        <v>0</v>
      </c>
      <c r="X68" s="63">
        <f t="shared" si="23"/>
        <v>0</v>
      </c>
      <c r="Y68" s="49">
        <f t="shared" si="23"/>
        <v>0</v>
      </c>
      <c r="Z68" s="64">
        <f t="shared" si="23"/>
        <v>0</v>
      </c>
      <c r="AA68" s="63">
        <f t="shared" si="23"/>
        <v>2</v>
      </c>
      <c r="AB68" s="49">
        <f t="shared" si="23"/>
        <v>4</v>
      </c>
      <c r="AC68" s="49">
        <f t="shared" si="23"/>
        <v>174418</v>
      </c>
      <c r="AD68" s="75">
        <f t="shared" si="23"/>
        <v>51</v>
      </c>
      <c r="AE68" s="49">
        <f t="shared" si="23"/>
        <v>1379</v>
      </c>
      <c r="AF68" s="80">
        <f t="shared" si="23"/>
        <v>101192782</v>
      </c>
      <c r="AG68" s="20">
        <f>AE68-'Multi-Family'!AE55</f>
        <v>95</v>
      </c>
      <c r="AH68" s="18">
        <f>AG68/'Multi-Family'!AE55</f>
        <v>7.3987538940809963E-2</v>
      </c>
      <c r="AI68" s="17">
        <f>AF68-'Multi-Family'!AF55</f>
        <v>-70279196</v>
      </c>
      <c r="AJ68" s="18">
        <f>AI68/'Multi-Family'!AF55</f>
        <v>-0.40985819852151001</v>
      </c>
      <c r="AK68" s="85">
        <f>AI68</f>
        <v>-70279196</v>
      </c>
    </row>
    <row r="69" spans="1:53" s="48" customFormat="1" x14ac:dyDescent="0.2">
      <c r="A69" s="50" t="s">
        <v>17</v>
      </c>
      <c r="B69" s="86">
        <v>2009</v>
      </c>
      <c r="C69" s="67">
        <v>0</v>
      </c>
      <c r="D69" s="53">
        <v>0</v>
      </c>
      <c r="E69" s="68">
        <v>0</v>
      </c>
      <c r="F69" s="120"/>
      <c r="G69" s="120"/>
      <c r="H69" s="120"/>
      <c r="I69" s="67">
        <v>4</v>
      </c>
      <c r="J69" s="53">
        <v>80</v>
      </c>
      <c r="K69" s="68">
        <v>4440136</v>
      </c>
      <c r="L69" s="67">
        <v>0</v>
      </c>
      <c r="M69" s="53">
        <v>0</v>
      </c>
      <c r="N69" s="68">
        <v>0</v>
      </c>
      <c r="O69" s="67">
        <v>0</v>
      </c>
      <c r="P69" s="53">
        <v>0</v>
      </c>
      <c r="Q69" s="68">
        <v>0</v>
      </c>
      <c r="R69" s="67">
        <v>0</v>
      </c>
      <c r="S69" s="53">
        <v>0</v>
      </c>
      <c r="T69" s="68">
        <v>0</v>
      </c>
      <c r="U69" s="67">
        <v>0</v>
      </c>
      <c r="V69" s="53">
        <v>0</v>
      </c>
      <c r="W69" s="68">
        <v>0</v>
      </c>
      <c r="X69" s="67">
        <v>0</v>
      </c>
      <c r="Y69" s="53">
        <v>0</v>
      </c>
      <c r="Z69" s="68">
        <v>0</v>
      </c>
      <c r="AA69" s="67">
        <v>0</v>
      </c>
      <c r="AB69" s="53">
        <v>0</v>
      </c>
      <c r="AC69" s="53">
        <v>0</v>
      </c>
      <c r="AD69" s="77">
        <f t="shared" ref="AD69:AD80" si="24">SUM(C69+I69+L69+O69+R69+U69+X69+AA69)</f>
        <v>4</v>
      </c>
      <c r="AE69" s="53">
        <f t="shared" ref="AE69:AE80" si="25">SUM(D69+J69+M69+P69+S69+V69+Y69+AB69)</f>
        <v>80</v>
      </c>
      <c r="AF69" s="82">
        <f t="shared" ref="AF69:AF80" si="26">SUM(E69+K69+N69+Q69+T69+W69+Z69+AC69)</f>
        <v>4440136</v>
      </c>
      <c r="AG69" s="19">
        <f>AE69-'Multi-Family'!AE56</f>
        <v>-241</v>
      </c>
      <c r="AH69" s="13">
        <f>AG69/'Multi-Family'!AE56</f>
        <v>-0.75077881619937692</v>
      </c>
      <c r="AI69" s="12">
        <f>AF69-'Multi-Family'!AF56</f>
        <v>-21905079</v>
      </c>
      <c r="AJ69" s="13">
        <f>AI69/'Multi-Family'!AF56</f>
        <v>-0.83146328469894815</v>
      </c>
      <c r="AK69" s="84">
        <f>AI69</f>
        <v>-21905079</v>
      </c>
    </row>
    <row r="70" spans="1:53" s="2" customFormat="1" x14ac:dyDescent="0.2">
      <c r="A70" s="50" t="s">
        <v>18</v>
      </c>
      <c r="B70" s="86">
        <v>2009</v>
      </c>
      <c r="C70" s="67">
        <v>0</v>
      </c>
      <c r="D70" s="53">
        <v>0</v>
      </c>
      <c r="E70" s="68">
        <v>0</v>
      </c>
      <c r="F70" s="120"/>
      <c r="G70" s="120"/>
      <c r="H70" s="120"/>
      <c r="I70" s="67">
        <v>0</v>
      </c>
      <c r="J70" s="53">
        <v>0</v>
      </c>
      <c r="K70" s="68">
        <v>0</v>
      </c>
      <c r="L70" s="67">
        <v>0</v>
      </c>
      <c r="M70" s="53">
        <v>0</v>
      </c>
      <c r="N70" s="68">
        <v>0</v>
      </c>
      <c r="O70" s="67">
        <v>0</v>
      </c>
      <c r="P70" s="53">
        <v>0</v>
      </c>
      <c r="Q70" s="68">
        <v>0</v>
      </c>
      <c r="R70" s="67">
        <v>0</v>
      </c>
      <c r="S70" s="53">
        <v>0</v>
      </c>
      <c r="T70" s="68">
        <v>0</v>
      </c>
      <c r="U70" s="67">
        <v>0</v>
      </c>
      <c r="V70" s="53">
        <v>0</v>
      </c>
      <c r="W70" s="68">
        <v>0</v>
      </c>
      <c r="X70" s="67">
        <v>0</v>
      </c>
      <c r="Y70" s="53">
        <v>0</v>
      </c>
      <c r="Z70" s="68">
        <v>0</v>
      </c>
      <c r="AA70" s="67">
        <v>0</v>
      </c>
      <c r="AB70" s="53">
        <v>0</v>
      </c>
      <c r="AC70" s="53">
        <v>0</v>
      </c>
      <c r="AD70" s="77">
        <f t="shared" si="24"/>
        <v>0</v>
      </c>
      <c r="AE70" s="53">
        <f t="shared" si="25"/>
        <v>0</v>
      </c>
      <c r="AF70" s="82">
        <f t="shared" si="26"/>
        <v>0</v>
      </c>
      <c r="AG70" s="19">
        <f>AE70-'Multi-Family'!AE57</f>
        <v>-12</v>
      </c>
      <c r="AH70" s="13">
        <f>AG70/'Multi-Family'!AE57</f>
        <v>-1</v>
      </c>
      <c r="AI70" s="12">
        <f>AF70-'Multi-Family'!AF57</f>
        <v>-494456</v>
      </c>
      <c r="AJ70" s="13">
        <f>AI70/'Multi-Family'!AF57</f>
        <v>-1</v>
      </c>
      <c r="AK70" s="84">
        <f t="shared" ref="AK70:AK80" si="27">AK69+AI70</f>
        <v>-22399535</v>
      </c>
    </row>
    <row r="71" spans="1:53" s="2" customFormat="1" x14ac:dyDescent="0.2">
      <c r="A71" s="50" t="s">
        <v>19</v>
      </c>
      <c r="B71" s="86">
        <v>2009</v>
      </c>
      <c r="C71" s="67">
        <v>0</v>
      </c>
      <c r="D71" s="53">
        <v>0</v>
      </c>
      <c r="E71" s="68">
        <v>0</v>
      </c>
      <c r="F71" s="120"/>
      <c r="G71" s="120"/>
      <c r="H71" s="120"/>
      <c r="I71" s="67">
        <v>0</v>
      </c>
      <c r="J71" s="53">
        <v>0</v>
      </c>
      <c r="K71" s="68">
        <v>0</v>
      </c>
      <c r="L71" s="67">
        <v>0</v>
      </c>
      <c r="M71" s="53">
        <v>0</v>
      </c>
      <c r="N71" s="68">
        <v>0</v>
      </c>
      <c r="O71" s="67">
        <v>0</v>
      </c>
      <c r="P71" s="53">
        <v>0</v>
      </c>
      <c r="Q71" s="68">
        <v>0</v>
      </c>
      <c r="R71" s="67">
        <v>0</v>
      </c>
      <c r="S71" s="53">
        <v>0</v>
      </c>
      <c r="T71" s="68">
        <v>0</v>
      </c>
      <c r="U71" s="67">
        <v>0</v>
      </c>
      <c r="V71" s="53">
        <v>0</v>
      </c>
      <c r="W71" s="68">
        <v>0</v>
      </c>
      <c r="X71" s="67">
        <v>0</v>
      </c>
      <c r="Y71" s="53">
        <v>0</v>
      </c>
      <c r="Z71" s="68">
        <v>0</v>
      </c>
      <c r="AA71" s="67">
        <v>1</v>
      </c>
      <c r="AB71" s="53">
        <v>2</v>
      </c>
      <c r="AC71" s="53">
        <v>157527</v>
      </c>
      <c r="AD71" s="77">
        <f t="shared" si="24"/>
        <v>1</v>
      </c>
      <c r="AE71" s="53">
        <f t="shared" si="25"/>
        <v>2</v>
      </c>
      <c r="AF71" s="82">
        <f t="shared" si="26"/>
        <v>157527</v>
      </c>
      <c r="AG71" s="19">
        <f>AE71-'Multi-Family'!AE58</f>
        <v>2</v>
      </c>
      <c r="AH71" s="13" t="e">
        <f>AG71/'Multi-Family'!AE58</f>
        <v>#DIV/0!</v>
      </c>
      <c r="AI71" s="12">
        <f>AF71-'Multi-Family'!AF58</f>
        <v>157527</v>
      </c>
      <c r="AJ71" s="13" t="e">
        <f>AI71/'Multi-Family'!AF58</f>
        <v>#DIV/0!</v>
      </c>
      <c r="AK71" s="84">
        <f t="shared" si="27"/>
        <v>-22242008</v>
      </c>
    </row>
    <row r="72" spans="1:53" s="2" customFormat="1" x14ac:dyDescent="0.2">
      <c r="A72" s="50" t="s">
        <v>20</v>
      </c>
      <c r="B72" s="86">
        <v>2009</v>
      </c>
      <c r="C72" s="67">
        <v>0</v>
      </c>
      <c r="D72" s="53">
        <v>0</v>
      </c>
      <c r="E72" s="68">
        <v>0</v>
      </c>
      <c r="F72" s="120"/>
      <c r="G72" s="120"/>
      <c r="H72" s="120"/>
      <c r="I72" s="67">
        <v>4</v>
      </c>
      <c r="J72" s="53">
        <v>80</v>
      </c>
      <c r="K72" s="68">
        <v>4771584</v>
      </c>
      <c r="L72" s="67">
        <v>0</v>
      </c>
      <c r="M72" s="53">
        <v>0</v>
      </c>
      <c r="N72" s="68">
        <v>0</v>
      </c>
      <c r="O72" s="67">
        <v>0</v>
      </c>
      <c r="P72" s="53">
        <v>0</v>
      </c>
      <c r="Q72" s="68">
        <v>0</v>
      </c>
      <c r="R72" s="67">
        <v>0</v>
      </c>
      <c r="S72" s="53">
        <v>0</v>
      </c>
      <c r="T72" s="68">
        <v>0</v>
      </c>
      <c r="U72" s="67">
        <v>0</v>
      </c>
      <c r="V72" s="53">
        <v>0</v>
      </c>
      <c r="W72" s="68">
        <v>0</v>
      </c>
      <c r="X72" s="67">
        <v>0</v>
      </c>
      <c r="Y72" s="53">
        <v>0</v>
      </c>
      <c r="Z72" s="68">
        <v>0</v>
      </c>
      <c r="AA72" s="67">
        <v>0</v>
      </c>
      <c r="AB72" s="53">
        <v>0</v>
      </c>
      <c r="AC72" s="53">
        <v>0</v>
      </c>
      <c r="AD72" s="77">
        <f t="shared" si="24"/>
        <v>4</v>
      </c>
      <c r="AE72" s="53">
        <f t="shared" si="25"/>
        <v>80</v>
      </c>
      <c r="AF72" s="82">
        <f t="shared" si="26"/>
        <v>4771584</v>
      </c>
      <c r="AG72" s="19">
        <f>AE72-'Multi-Family'!AE59</f>
        <v>50</v>
      </c>
      <c r="AH72" s="13">
        <f>AG72/'Multi-Family'!AE59</f>
        <v>1.6666666666666667</v>
      </c>
      <c r="AI72" s="12">
        <f>AF72-'Multi-Family'!AF59</f>
        <v>2432162</v>
      </c>
      <c r="AJ72" s="13">
        <f>AI72/'Multi-Family'!AF59</f>
        <v>1.0396422706121426</v>
      </c>
      <c r="AK72" s="84">
        <f t="shared" si="27"/>
        <v>-19809846</v>
      </c>
    </row>
    <row r="73" spans="1:53" s="2" customFormat="1" x14ac:dyDescent="0.2">
      <c r="A73" s="50" t="s">
        <v>21</v>
      </c>
      <c r="B73" s="86">
        <v>2009</v>
      </c>
      <c r="C73" s="67">
        <v>0</v>
      </c>
      <c r="D73" s="53">
        <v>0</v>
      </c>
      <c r="E73" s="68">
        <v>0</v>
      </c>
      <c r="F73" s="120"/>
      <c r="G73" s="120"/>
      <c r="H73" s="120"/>
      <c r="I73" s="67">
        <v>0</v>
      </c>
      <c r="J73" s="53">
        <v>0</v>
      </c>
      <c r="K73" s="68">
        <v>0</v>
      </c>
      <c r="L73" s="67">
        <v>0</v>
      </c>
      <c r="M73" s="53">
        <v>0</v>
      </c>
      <c r="N73" s="68">
        <v>0</v>
      </c>
      <c r="O73" s="67">
        <v>0</v>
      </c>
      <c r="P73" s="53">
        <v>0</v>
      </c>
      <c r="Q73" s="68">
        <v>0</v>
      </c>
      <c r="R73" s="67">
        <v>0</v>
      </c>
      <c r="S73" s="53">
        <v>0</v>
      </c>
      <c r="T73" s="68">
        <v>0</v>
      </c>
      <c r="U73" s="67">
        <v>0</v>
      </c>
      <c r="V73" s="53">
        <v>0</v>
      </c>
      <c r="W73" s="68">
        <v>0</v>
      </c>
      <c r="X73" s="67">
        <v>0</v>
      </c>
      <c r="Y73" s="53">
        <v>0</v>
      </c>
      <c r="Z73" s="68">
        <v>0</v>
      </c>
      <c r="AA73" s="67">
        <v>1</v>
      </c>
      <c r="AB73" s="53">
        <v>2</v>
      </c>
      <c r="AC73" s="53">
        <v>146561</v>
      </c>
      <c r="AD73" s="77">
        <f t="shared" si="24"/>
        <v>1</v>
      </c>
      <c r="AE73" s="53">
        <f t="shared" si="25"/>
        <v>2</v>
      </c>
      <c r="AF73" s="82">
        <f t="shared" si="26"/>
        <v>146561</v>
      </c>
      <c r="AG73" s="19">
        <f>AE73-'Multi-Family'!AE60</f>
        <v>-40</v>
      </c>
      <c r="AH73" s="13">
        <f>AG73/'Multi-Family'!AE60</f>
        <v>-0.95238095238095233</v>
      </c>
      <c r="AI73" s="12">
        <f>AF73-'Multi-Family'!AF60</f>
        <v>-6620821</v>
      </c>
      <c r="AJ73" s="13">
        <f>AI73/'Multi-Family'!AF60</f>
        <v>-0.97834302836754305</v>
      </c>
      <c r="AK73" s="84">
        <f t="shared" si="27"/>
        <v>-26430667</v>
      </c>
    </row>
    <row r="74" spans="1:53" s="2" customFormat="1" x14ac:dyDescent="0.2">
      <c r="A74" s="50" t="s">
        <v>30</v>
      </c>
      <c r="B74" s="86">
        <v>2009</v>
      </c>
      <c r="C74" s="67">
        <v>0</v>
      </c>
      <c r="D74" s="53">
        <v>0</v>
      </c>
      <c r="E74" s="68">
        <v>0</v>
      </c>
      <c r="F74" s="120"/>
      <c r="G74" s="120"/>
      <c r="H74" s="120"/>
      <c r="I74" s="67">
        <v>0</v>
      </c>
      <c r="J74" s="53">
        <v>0</v>
      </c>
      <c r="K74" s="68">
        <v>0</v>
      </c>
      <c r="L74" s="67">
        <v>0</v>
      </c>
      <c r="M74" s="53">
        <v>0</v>
      </c>
      <c r="N74" s="68">
        <v>0</v>
      </c>
      <c r="O74" s="67">
        <v>0</v>
      </c>
      <c r="P74" s="53">
        <v>0</v>
      </c>
      <c r="Q74" s="68">
        <v>0</v>
      </c>
      <c r="R74" s="67">
        <v>0</v>
      </c>
      <c r="S74" s="53">
        <v>0</v>
      </c>
      <c r="T74" s="68">
        <v>0</v>
      </c>
      <c r="U74" s="67">
        <v>0</v>
      </c>
      <c r="V74" s="53">
        <v>0</v>
      </c>
      <c r="W74" s="68">
        <v>0</v>
      </c>
      <c r="X74" s="67">
        <v>0</v>
      </c>
      <c r="Y74" s="53">
        <v>0</v>
      </c>
      <c r="Z74" s="68">
        <v>0</v>
      </c>
      <c r="AA74" s="67">
        <v>0</v>
      </c>
      <c r="AB74" s="53">
        <v>0</v>
      </c>
      <c r="AC74" s="53">
        <v>0</v>
      </c>
      <c r="AD74" s="77">
        <f t="shared" si="24"/>
        <v>0</v>
      </c>
      <c r="AE74" s="53">
        <f t="shared" si="25"/>
        <v>0</v>
      </c>
      <c r="AF74" s="82">
        <f t="shared" si="26"/>
        <v>0</v>
      </c>
      <c r="AG74" s="19">
        <f>AE74-'Multi-Family'!AE61</f>
        <v>-100</v>
      </c>
      <c r="AH74" s="13">
        <f>AG74/'Multi-Family'!AE61</f>
        <v>-1</v>
      </c>
      <c r="AI74" s="12">
        <f>AF74-'Multi-Family'!AF61</f>
        <v>-4905246</v>
      </c>
      <c r="AJ74" s="13">
        <f>AI74/'Multi-Family'!AF61</f>
        <v>-1</v>
      </c>
      <c r="AK74" s="84">
        <f t="shared" si="27"/>
        <v>-31335913</v>
      </c>
    </row>
    <row r="75" spans="1:53" s="2" customFormat="1" x14ac:dyDescent="0.2">
      <c r="A75" s="50" t="s">
        <v>23</v>
      </c>
      <c r="B75" s="86">
        <v>2009</v>
      </c>
      <c r="C75" s="67">
        <v>0</v>
      </c>
      <c r="D75" s="53">
        <v>0</v>
      </c>
      <c r="E75" s="68">
        <v>0</v>
      </c>
      <c r="F75" s="120"/>
      <c r="G75" s="120"/>
      <c r="H75" s="120"/>
      <c r="I75" s="67">
        <v>2</v>
      </c>
      <c r="J75" s="53">
        <v>6</v>
      </c>
      <c r="K75" s="68">
        <v>344040</v>
      </c>
      <c r="L75" s="67">
        <v>0</v>
      </c>
      <c r="M75" s="53">
        <v>0</v>
      </c>
      <c r="N75" s="68">
        <v>0</v>
      </c>
      <c r="O75" s="67">
        <v>0</v>
      </c>
      <c r="P75" s="53">
        <v>0</v>
      </c>
      <c r="Q75" s="68">
        <v>0</v>
      </c>
      <c r="R75" s="67">
        <v>0</v>
      </c>
      <c r="S75" s="53">
        <v>0</v>
      </c>
      <c r="T75" s="68">
        <v>0</v>
      </c>
      <c r="U75" s="67">
        <v>0</v>
      </c>
      <c r="V75" s="53">
        <v>0</v>
      </c>
      <c r="W75" s="68">
        <v>0</v>
      </c>
      <c r="X75" s="67">
        <v>0</v>
      </c>
      <c r="Y75" s="53">
        <v>0</v>
      </c>
      <c r="Z75" s="68">
        <v>0</v>
      </c>
      <c r="AA75" s="67">
        <v>0</v>
      </c>
      <c r="AB75" s="53">
        <v>0</v>
      </c>
      <c r="AC75" s="53">
        <v>0</v>
      </c>
      <c r="AD75" s="77">
        <f t="shared" si="24"/>
        <v>2</v>
      </c>
      <c r="AE75" s="53">
        <f t="shared" si="25"/>
        <v>6</v>
      </c>
      <c r="AF75" s="82">
        <f t="shared" si="26"/>
        <v>344040</v>
      </c>
      <c r="AG75" s="19">
        <f>AE75-'Multi-Family'!AE62</f>
        <v>-106</v>
      </c>
      <c r="AH75" s="13">
        <f>AG75/'Multi-Family'!AE62</f>
        <v>-0.9464285714285714</v>
      </c>
      <c r="AI75" s="12">
        <f>AF75-'Multi-Family'!AF62</f>
        <v>-6776313</v>
      </c>
      <c r="AJ75" s="13">
        <f>AI75/'Multi-Family'!AF62</f>
        <v>-0.95168217081372231</v>
      </c>
      <c r="AK75" s="84">
        <f t="shared" si="27"/>
        <v>-38112226</v>
      </c>
    </row>
    <row r="76" spans="1:53" s="2" customFormat="1" x14ac:dyDescent="0.2">
      <c r="A76" s="50" t="s">
        <v>24</v>
      </c>
      <c r="B76" s="86">
        <v>2009</v>
      </c>
      <c r="C76" s="67">
        <v>0</v>
      </c>
      <c r="D76" s="53">
        <v>0</v>
      </c>
      <c r="E76" s="68">
        <v>0</v>
      </c>
      <c r="F76" s="120"/>
      <c r="G76" s="120"/>
      <c r="H76" s="120"/>
      <c r="I76" s="67">
        <v>0</v>
      </c>
      <c r="J76" s="53">
        <v>0</v>
      </c>
      <c r="K76" s="68">
        <v>0</v>
      </c>
      <c r="L76" s="67">
        <v>2</v>
      </c>
      <c r="M76" s="53">
        <v>39</v>
      </c>
      <c r="N76" s="68">
        <v>4099456</v>
      </c>
      <c r="O76" s="67">
        <v>0</v>
      </c>
      <c r="P76" s="53">
        <v>0</v>
      </c>
      <c r="Q76" s="68">
        <v>0</v>
      </c>
      <c r="R76" s="67">
        <v>0</v>
      </c>
      <c r="S76" s="53">
        <v>0</v>
      </c>
      <c r="T76" s="68">
        <v>0</v>
      </c>
      <c r="U76" s="67">
        <v>0</v>
      </c>
      <c r="V76" s="53">
        <v>0</v>
      </c>
      <c r="W76" s="68">
        <v>0</v>
      </c>
      <c r="X76" s="67">
        <v>0</v>
      </c>
      <c r="Y76" s="53">
        <v>0</v>
      </c>
      <c r="Z76" s="68">
        <v>0</v>
      </c>
      <c r="AA76" s="67">
        <v>0</v>
      </c>
      <c r="AB76" s="53">
        <v>0</v>
      </c>
      <c r="AC76" s="53">
        <v>0</v>
      </c>
      <c r="AD76" s="77">
        <f t="shared" si="24"/>
        <v>2</v>
      </c>
      <c r="AE76" s="53">
        <f t="shared" si="25"/>
        <v>39</v>
      </c>
      <c r="AF76" s="82">
        <f t="shared" si="26"/>
        <v>4099456</v>
      </c>
      <c r="AG76" s="19">
        <f>AE76-'Multi-Family'!AE63</f>
        <v>3</v>
      </c>
      <c r="AH76" s="13">
        <f>AG76/'Multi-Family'!AE63</f>
        <v>8.3333333333333329E-2</v>
      </c>
      <c r="AI76" s="12">
        <f>AF76-'Multi-Family'!AF63</f>
        <v>687562</v>
      </c>
      <c r="AJ76" s="13">
        <f>AI76/'Multi-Family'!AF63</f>
        <v>0.20151915622232108</v>
      </c>
      <c r="AK76" s="84">
        <f t="shared" si="27"/>
        <v>-37424664</v>
      </c>
    </row>
    <row r="77" spans="1:53" s="2" customFormat="1" x14ac:dyDescent="0.2">
      <c r="A77" s="50" t="s">
        <v>25</v>
      </c>
      <c r="B77" s="86">
        <v>2009</v>
      </c>
      <c r="C77" s="67">
        <v>0</v>
      </c>
      <c r="D77" s="53">
        <v>0</v>
      </c>
      <c r="E77" s="68">
        <v>0</v>
      </c>
      <c r="F77" s="120"/>
      <c r="G77" s="120"/>
      <c r="H77" s="120"/>
      <c r="I77" s="67">
        <v>1</v>
      </c>
      <c r="J77" s="53">
        <v>53</v>
      </c>
      <c r="K77" s="68">
        <v>6839087</v>
      </c>
      <c r="L77" s="67">
        <v>0</v>
      </c>
      <c r="M77" s="53">
        <v>0</v>
      </c>
      <c r="N77" s="68">
        <v>0</v>
      </c>
      <c r="O77" s="67">
        <v>0</v>
      </c>
      <c r="P77" s="53">
        <v>0</v>
      </c>
      <c r="Q77" s="68">
        <v>0</v>
      </c>
      <c r="R77" s="67">
        <v>0</v>
      </c>
      <c r="S77" s="53">
        <v>0</v>
      </c>
      <c r="T77" s="68">
        <v>0</v>
      </c>
      <c r="U77" s="67">
        <v>0</v>
      </c>
      <c r="V77" s="53">
        <v>0</v>
      </c>
      <c r="W77" s="68">
        <v>0</v>
      </c>
      <c r="X77" s="67">
        <v>0</v>
      </c>
      <c r="Y77" s="53">
        <v>0</v>
      </c>
      <c r="Z77" s="68">
        <v>0</v>
      </c>
      <c r="AA77" s="67">
        <v>0</v>
      </c>
      <c r="AB77" s="53">
        <v>0</v>
      </c>
      <c r="AC77" s="53">
        <v>0</v>
      </c>
      <c r="AD77" s="77">
        <f t="shared" si="24"/>
        <v>1</v>
      </c>
      <c r="AE77" s="53">
        <f t="shared" si="25"/>
        <v>53</v>
      </c>
      <c r="AF77" s="82">
        <f t="shared" si="26"/>
        <v>6839087</v>
      </c>
      <c r="AG77" s="19">
        <f>AE77-'Multi-Family'!AE64</f>
        <v>-425</v>
      </c>
      <c r="AH77" s="13">
        <f>AG77/'Multi-Family'!AE64</f>
        <v>-0.88912133891213385</v>
      </c>
      <c r="AI77" s="12">
        <f>AF77-'Multi-Family'!AF64</f>
        <v>-18331784</v>
      </c>
      <c r="AJ77" s="13">
        <f>AI77/'Multi-Family'!AF64</f>
        <v>-0.72829358984041515</v>
      </c>
      <c r="AK77" s="84">
        <f t="shared" si="27"/>
        <v>-55756448</v>
      </c>
    </row>
    <row r="78" spans="1:53" s="2" customFormat="1" x14ac:dyDescent="0.2">
      <c r="A78" s="50" t="s">
        <v>26</v>
      </c>
      <c r="B78" s="86">
        <v>2009</v>
      </c>
      <c r="C78" s="67">
        <v>0</v>
      </c>
      <c r="D78" s="53">
        <v>0</v>
      </c>
      <c r="E78" s="68">
        <v>0</v>
      </c>
      <c r="F78" s="120"/>
      <c r="G78" s="120"/>
      <c r="H78" s="120"/>
      <c r="I78" s="67">
        <v>0</v>
      </c>
      <c r="J78" s="53">
        <v>0</v>
      </c>
      <c r="K78" s="68">
        <v>0</v>
      </c>
      <c r="L78" s="67">
        <v>0</v>
      </c>
      <c r="M78" s="53">
        <v>0</v>
      </c>
      <c r="N78" s="68">
        <v>0</v>
      </c>
      <c r="O78" s="67">
        <v>0</v>
      </c>
      <c r="P78" s="53">
        <v>0</v>
      </c>
      <c r="Q78" s="68">
        <v>0</v>
      </c>
      <c r="R78" s="67">
        <v>0</v>
      </c>
      <c r="S78" s="53">
        <v>0</v>
      </c>
      <c r="T78" s="68">
        <v>0</v>
      </c>
      <c r="U78" s="67">
        <v>0</v>
      </c>
      <c r="V78" s="53">
        <v>0</v>
      </c>
      <c r="W78" s="68">
        <v>0</v>
      </c>
      <c r="X78" s="67">
        <v>0</v>
      </c>
      <c r="Y78" s="53">
        <v>0</v>
      </c>
      <c r="Z78" s="68">
        <v>0</v>
      </c>
      <c r="AA78" s="67">
        <v>0</v>
      </c>
      <c r="AB78" s="53">
        <v>0</v>
      </c>
      <c r="AC78" s="53">
        <v>0</v>
      </c>
      <c r="AD78" s="77">
        <f t="shared" si="24"/>
        <v>0</v>
      </c>
      <c r="AE78" s="53">
        <f t="shared" si="25"/>
        <v>0</v>
      </c>
      <c r="AF78" s="82">
        <f t="shared" si="26"/>
        <v>0</v>
      </c>
      <c r="AG78" s="19">
        <f>AE78-'Multi-Family'!AE65</f>
        <v>-111</v>
      </c>
      <c r="AH78" s="13">
        <f>AG78/'Multi-Family'!AE65</f>
        <v>-1</v>
      </c>
      <c r="AI78" s="12">
        <f>AF78-'Multi-Family'!AF65</f>
        <v>-19164289</v>
      </c>
      <c r="AJ78" s="13">
        <f>AI78/'Multi-Family'!AF65</f>
        <v>-1</v>
      </c>
      <c r="AK78" s="84">
        <f t="shared" si="27"/>
        <v>-74920737</v>
      </c>
    </row>
    <row r="79" spans="1:53" s="2" customFormat="1" x14ac:dyDescent="0.2">
      <c r="A79" s="50" t="s">
        <v>27</v>
      </c>
      <c r="B79" s="86">
        <v>2009</v>
      </c>
      <c r="C79" s="67">
        <v>0</v>
      </c>
      <c r="D79" s="53">
        <v>0</v>
      </c>
      <c r="E79" s="68">
        <v>0</v>
      </c>
      <c r="F79" s="120"/>
      <c r="G79" s="120"/>
      <c r="H79" s="120"/>
      <c r="I79" s="67">
        <v>3</v>
      </c>
      <c r="J79" s="53">
        <v>22</v>
      </c>
      <c r="K79" s="68">
        <v>1444663</v>
      </c>
      <c r="L79" s="67">
        <v>0</v>
      </c>
      <c r="M79" s="53">
        <v>0</v>
      </c>
      <c r="N79" s="68">
        <v>0</v>
      </c>
      <c r="O79" s="67">
        <v>0</v>
      </c>
      <c r="P79" s="53">
        <v>0</v>
      </c>
      <c r="Q79" s="68">
        <v>0</v>
      </c>
      <c r="R79" s="67">
        <v>0</v>
      </c>
      <c r="S79" s="53">
        <v>0</v>
      </c>
      <c r="T79" s="68">
        <v>0</v>
      </c>
      <c r="U79" s="67">
        <v>0</v>
      </c>
      <c r="V79" s="53">
        <v>0</v>
      </c>
      <c r="W79" s="68">
        <v>0</v>
      </c>
      <c r="X79" s="67">
        <v>0</v>
      </c>
      <c r="Y79" s="53">
        <v>0</v>
      </c>
      <c r="Z79" s="68">
        <v>0</v>
      </c>
      <c r="AA79" s="67">
        <v>0</v>
      </c>
      <c r="AB79" s="53">
        <v>0</v>
      </c>
      <c r="AC79" s="53">
        <v>0</v>
      </c>
      <c r="AD79" s="77">
        <f t="shared" si="24"/>
        <v>3</v>
      </c>
      <c r="AE79" s="53">
        <f t="shared" si="25"/>
        <v>22</v>
      </c>
      <c r="AF79" s="82">
        <f t="shared" si="26"/>
        <v>1444663</v>
      </c>
      <c r="AG79" s="19">
        <f>AE79-'Multi-Family'!AE66</f>
        <v>18</v>
      </c>
      <c r="AH79" s="13">
        <f>AG79/'Multi-Family'!AE66</f>
        <v>4.5</v>
      </c>
      <c r="AI79" s="12">
        <f>AF79-'Multi-Family'!AF66</f>
        <v>1225887</v>
      </c>
      <c r="AJ79" s="13">
        <f>AI79/'Multi-Family'!AF66</f>
        <v>5.6033888543533115</v>
      </c>
      <c r="AK79" s="84">
        <f t="shared" si="27"/>
        <v>-73694850</v>
      </c>
    </row>
    <row r="80" spans="1:53" s="2" customFormat="1" x14ac:dyDescent="0.2">
      <c r="A80" s="50" t="s">
        <v>28</v>
      </c>
      <c r="B80" s="86">
        <v>2009</v>
      </c>
      <c r="C80" s="67">
        <v>0</v>
      </c>
      <c r="D80" s="53">
        <v>0</v>
      </c>
      <c r="E80" s="68">
        <v>0</v>
      </c>
      <c r="F80" s="120"/>
      <c r="G80" s="120"/>
      <c r="H80" s="120"/>
      <c r="I80" s="67">
        <v>2</v>
      </c>
      <c r="J80" s="53">
        <v>83</v>
      </c>
      <c r="K80" s="68">
        <v>6666622</v>
      </c>
      <c r="L80" s="67">
        <v>0</v>
      </c>
      <c r="M80" s="53">
        <v>0</v>
      </c>
      <c r="N80" s="68">
        <v>0</v>
      </c>
      <c r="O80" s="67">
        <v>0</v>
      </c>
      <c r="P80" s="53">
        <v>0</v>
      </c>
      <c r="Q80" s="68">
        <v>0</v>
      </c>
      <c r="R80" s="67">
        <v>0</v>
      </c>
      <c r="S80" s="53">
        <v>0</v>
      </c>
      <c r="T80" s="68">
        <v>0</v>
      </c>
      <c r="U80" s="67">
        <v>0</v>
      </c>
      <c r="V80" s="53">
        <v>0</v>
      </c>
      <c r="W80" s="68">
        <v>0</v>
      </c>
      <c r="X80" s="67">
        <v>0</v>
      </c>
      <c r="Y80" s="53">
        <v>0</v>
      </c>
      <c r="Z80" s="68">
        <v>0</v>
      </c>
      <c r="AA80" s="67">
        <v>0</v>
      </c>
      <c r="AB80" s="53">
        <v>0</v>
      </c>
      <c r="AC80" s="53">
        <v>0</v>
      </c>
      <c r="AD80" s="77">
        <f t="shared" si="24"/>
        <v>2</v>
      </c>
      <c r="AE80" s="53">
        <f t="shared" si="25"/>
        <v>83</v>
      </c>
      <c r="AF80" s="82">
        <f t="shared" si="26"/>
        <v>6666622</v>
      </c>
      <c r="AG80" s="19">
        <f>AE80-'Multi-Family'!AE67</f>
        <v>-50</v>
      </c>
      <c r="AH80" s="13">
        <f>AG80/'Multi-Family'!AE67</f>
        <v>-0.37593984962406013</v>
      </c>
      <c r="AI80" s="12">
        <f>AF80-'Multi-Family'!AF67</f>
        <v>1411744</v>
      </c>
      <c r="AJ80" s="13">
        <f>AI80/'Multi-Family'!AF67</f>
        <v>0.26865400110145277</v>
      </c>
      <c r="AK80" s="84">
        <f t="shared" si="27"/>
        <v>-72283106</v>
      </c>
    </row>
    <row r="81" spans="1:37" s="2" customFormat="1" ht="13.5" thickBot="1" x14ac:dyDescent="0.25">
      <c r="A81" s="52" t="s">
        <v>29</v>
      </c>
      <c r="B81" s="87">
        <v>2009</v>
      </c>
      <c r="C81" s="63">
        <f>SUM(C69:C80)</f>
        <v>0</v>
      </c>
      <c r="D81" s="49">
        <f>SUM(D69:D80)</f>
        <v>0</v>
      </c>
      <c r="E81" s="64">
        <f>SUM(E69:E80)</f>
        <v>0</v>
      </c>
      <c r="F81" s="118"/>
      <c r="G81" s="118"/>
      <c r="H81" s="118"/>
      <c r="I81" s="63">
        <f t="shared" ref="I81:AG81" si="28">SUM(I69:I80)</f>
        <v>16</v>
      </c>
      <c r="J81" s="49">
        <f t="shared" si="28"/>
        <v>324</v>
      </c>
      <c r="K81" s="64">
        <f t="shared" si="28"/>
        <v>24506132</v>
      </c>
      <c r="L81" s="63">
        <f t="shared" si="28"/>
        <v>2</v>
      </c>
      <c r="M81" s="49">
        <f t="shared" si="28"/>
        <v>39</v>
      </c>
      <c r="N81" s="64">
        <f t="shared" si="28"/>
        <v>4099456</v>
      </c>
      <c r="O81" s="63">
        <f t="shared" si="28"/>
        <v>0</v>
      </c>
      <c r="P81" s="49">
        <f t="shared" si="28"/>
        <v>0</v>
      </c>
      <c r="Q81" s="64">
        <f t="shared" si="28"/>
        <v>0</v>
      </c>
      <c r="R81" s="63">
        <f t="shared" si="28"/>
        <v>0</v>
      </c>
      <c r="S81" s="49">
        <f t="shared" si="28"/>
        <v>0</v>
      </c>
      <c r="T81" s="64">
        <f t="shared" si="28"/>
        <v>0</v>
      </c>
      <c r="U81" s="63">
        <f t="shared" si="28"/>
        <v>0</v>
      </c>
      <c r="V81" s="49">
        <f t="shared" si="28"/>
        <v>0</v>
      </c>
      <c r="W81" s="64">
        <f t="shared" si="28"/>
        <v>0</v>
      </c>
      <c r="X81" s="63">
        <f t="shared" si="28"/>
        <v>0</v>
      </c>
      <c r="Y81" s="49">
        <f t="shared" si="28"/>
        <v>0</v>
      </c>
      <c r="Z81" s="64">
        <f t="shared" si="28"/>
        <v>0</v>
      </c>
      <c r="AA81" s="63">
        <f t="shared" si="28"/>
        <v>2</v>
      </c>
      <c r="AB81" s="49">
        <f t="shared" si="28"/>
        <v>4</v>
      </c>
      <c r="AC81" s="49">
        <f t="shared" si="28"/>
        <v>304088</v>
      </c>
      <c r="AD81" s="75">
        <f t="shared" si="28"/>
        <v>20</v>
      </c>
      <c r="AE81" s="49">
        <f t="shared" si="28"/>
        <v>367</v>
      </c>
      <c r="AF81" s="80">
        <f t="shared" si="28"/>
        <v>28909676</v>
      </c>
      <c r="AG81" s="20">
        <f t="shared" si="28"/>
        <v>-1012</v>
      </c>
      <c r="AH81" s="18">
        <f>AG81/'Multi-Family'!AE68</f>
        <v>-0.73386511965192169</v>
      </c>
      <c r="AI81" s="17">
        <f>SUM(AI69:AI80)</f>
        <v>-72283106</v>
      </c>
      <c r="AJ81" s="18">
        <f>AI81/'Multi-Family'!AF68</f>
        <v>-0.71431088830031375</v>
      </c>
      <c r="AK81" s="85">
        <f>AI81</f>
        <v>-72283106</v>
      </c>
    </row>
    <row r="82" spans="1:37" s="2" customFormat="1" x14ac:dyDescent="0.2">
      <c r="A82" s="50" t="s">
        <v>17</v>
      </c>
      <c r="B82" s="86">
        <v>2010</v>
      </c>
      <c r="C82" s="65">
        <v>0</v>
      </c>
      <c r="D82" s="51">
        <v>0</v>
      </c>
      <c r="E82" s="66">
        <v>0</v>
      </c>
      <c r="F82" s="119"/>
      <c r="G82" s="119"/>
      <c r="H82" s="119"/>
      <c r="I82" s="65">
        <v>0</v>
      </c>
      <c r="J82" s="51">
        <v>0</v>
      </c>
      <c r="K82" s="66">
        <v>0</v>
      </c>
      <c r="L82" s="65">
        <v>0</v>
      </c>
      <c r="M82" s="51">
        <v>0</v>
      </c>
      <c r="N82" s="66">
        <v>0</v>
      </c>
      <c r="O82" s="65">
        <v>0</v>
      </c>
      <c r="P82" s="51">
        <v>0</v>
      </c>
      <c r="Q82" s="66">
        <v>0</v>
      </c>
      <c r="R82" s="65">
        <v>0</v>
      </c>
      <c r="S82" s="51">
        <v>0</v>
      </c>
      <c r="T82" s="66">
        <v>0</v>
      </c>
      <c r="U82" s="65">
        <v>0</v>
      </c>
      <c r="V82" s="51">
        <v>0</v>
      </c>
      <c r="W82" s="66">
        <v>0</v>
      </c>
      <c r="X82" s="65">
        <v>0</v>
      </c>
      <c r="Y82" s="51">
        <v>0</v>
      </c>
      <c r="Z82" s="66">
        <v>0</v>
      </c>
      <c r="AA82" s="65">
        <v>0</v>
      </c>
      <c r="AB82" s="51">
        <v>0</v>
      </c>
      <c r="AC82" s="51">
        <v>0</v>
      </c>
      <c r="AD82" s="76">
        <f t="shared" ref="AD82:AD93" si="29">SUM(C82+I82+L82+O82+R82+U82+X82+AA82)</f>
        <v>0</v>
      </c>
      <c r="AE82" s="51">
        <f t="shared" ref="AE82:AE93" si="30">SUM(D82+J82+M82+P82+S82+V82+Y82+AB82)</f>
        <v>0</v>
      </c>
      <c r="AF82" s="81">
        <f t="shared" ref="AF82:AF93" si="31">SUM(E82+K82+N82+Q82+T82+W82+Z82+AC82)</f>
        <v>0</v>
      </c>
      <c r="AG82" s="19">
        <f>AE82-'Multi-Family'!AE69</f>
        <v>-80</v>
      </c>
      <c r="AH82" s="13">
        <f>AG82/'Multi-Family'!AE69</f>
        <v>-1</v>
      </c>
      <c r="AI82" s="12">
        <f>AF82-'Multi-Family'!AF69</f>
        <v>-4440136</v>
      </c>
      <c r="AJ82" s="13">
        <f>AI82/'Multi-Family'!AF69</f>
        <v>-1</v>
      </c>
      <c r="AK82" s="84">
        <f>AI82</f>
        <v>-4440136</v>
      </c>
    </row>
    <row r="83" spans="1:37" s="48" customFormat="1" x14ac:dyDescent="0.2">
      <c r="A83" s="50" t="s">
        <v>18</v>
      </c>
      <c r="B83" s="86">
        <v>2010</v>
      </c>
      <c r="C83" s="65">
        <v>0</v>
      </c>
      <c r="D83" s="51">
        <v>0</v>
      </c>
      <c r="E83" s="66">
        <v>0</v>
      </c>
      <c r="F83" s="119"/>
      <c r="G83" s="119"/>
      <c r="H83" s="119"/>
      <c r="I83" s="65">
        <v>0</v>
      </c>
      <c r="J83" s="51">
        <v>0</v>
      </c>
      <c r="K83" s="66">
        <v>0</v>
      </c>
      <c r="L83" s="65">
        <v>0</v>
      </c>
      <c r="M83" s="51">
        <v>0</v>
      </c>
      <c r="N83" s="66">
        <v>0</v>
      </c>
      <c r="O83" s="65">
        <v>0</v>
      </c>
      <c r="P83" s="51">
        <v>0</v>
      </c>
      <c r="Q83" s="66">
        <v>0</v>
      </c>
      <c r="R83" s="65">
        <v>0</v>
      </c>
      <c r="S83" s="51">
        <v>0</v>
      </c>
      <c r="T83" s="66">
        <v>0</v>
      </c>
      <c r="U83" s="65">
        <v>0</v>
      </c>
      <c r="V83" s="51">
        <v>0</v>
      </c>
      <c r="W83" s="66">
        <v>0</v>
      </c>
      <c r="X83" s="65">
        <v>0</v>
      </c>
      <c r="Y83" s="51">
        <v>0</v>
      </c>
      <c r="Z83" s="66">
        <v>0</v>
      </c>
      <c r="AA83" s="65">
        <v>0</v>
      </c>
      <c r="AB83" s="51">
        <v>0</v>
      </c>
      <c r="AC83" s="51">
        <v>0</v>
      </c>
      <c r="AD83" s="76">
        <f t="shared" si="29"/>
        <v>0</v>
      </c>
      <c r="AE83" s="51">
        <f t="shared" si="30"/>
        <v>0</v>
      </c>
      <c r="AF83" s="81">
        <f t="shared" si="31"/>
        <v>0</v>
      </c>
      <c r="AG83" s="19">
        <f>AE83-'Multi-Family'!AE70</f>
        <v>0</v>
      </c>
      <c r="AH83" s="13" t="e">
        <f>AG83/'Multi-Family'!AE70</f>
        <v>#DIV/0!</v>
      </c>
      <c r="AI83" s="12">
        <f>AF83-'Multi-Family'!AF70</f>
        <v>0</v>
      </c>
      <c r="AJ83" s="13" t="e">
        <f>AI83/'Multi-Family'!AF70</f>
        <v>#DIV/0!</v>
      </c>
      <c r="AK83" s="84">
        <f t="shared" ref="AK83:AK93" si="32">AK82+AI83</f>
        <v>-4440136</v>
      </c>
    </row>
    <row r="84" spans="1:37" s="48" customFormat="1" x14ac:dyDescent="0.2">
      <c r="A84" s="50" t="s">
        <v>19</v>
      </c>
      <c r="B84" s="86">
        <v>2010</v>
      </c>
      <c r="C84" s="65">
        <v>0</v>
      </c>
      <c r="D84" s="51">
        <v>0</v>
      </c>
      <c r="E84" s="66">
        <v>0</v>
      </c>
      <c r="F84" s="119"/>
      <c r="G84" s="119"/>
      <c r="H84" s="119"/>
      <c r="I84" s="65">
        <v>0</v>
      </c>
      <c r="J84" s="51">
        <v>0</v>
      </c>
      <c r="K84" s="66">
        <v>0</v>
      </c>
      <c r="L84" s="65">
        <v>0</v>
      </c>
      <c r="M84" s="51">
        <v>0</v>
      </c>
      <c r="N84" s="66">
        <v>0</v>
      </c>
      <c r="O84" s="65">
        <v>0</v>
      </c>
      <c r="P84" s="51">
        <v>0</v>
      </c>
      <c r="Q84" s="66">
        <v>0</v>
      </c>
      <c r="R84" s="65">
        <v>0</v>
      </c>
      <c r="S84" s="51">
        <v>0</v>
      </c>
      <c r="T84" s="66">
        <v>0</v>
      </c>
      <c r="U84" s="65">
        <v>0</v>
      </c>
      <c r="V84" s="51">
        <v>0</v>
      </c>
      <c r="W84" s="66">
        <v>0</v>
      </c>
      <c r="X84" s="65">
        <v>0</v>
      </c>
      <c r="Y84" s="51">
        <v>0</v>
      </c>
      <c r="Z84" s="66">
        <v>0</v>
      </c>
      <c r="AA84" s="65">
        <v>0</v>
      </c>
      <c r="AB84" s="51">
        <v>0</v>
      </c>
      <c r="AC84" s="51">
        <v>0</v>
      </c>
      <c r="AD84" s="76">
        <f t="shared" si="29"/>
        <v>0</v>
      </c>
      <c r="AE84" s="51">
        <f t="shared" si="30"/>
        <v>0</v>
      </c>
      <c r="AF84" s="81">
        <f t="shared" si="31"/>
        <v>0</v>
      </c>
      <c r="AG84" s="19">
        <f>AE84-'Multi-Family'!AE71</f>
        <v>-2</v>
      </c>
      <c r="AH84" s="13">
        <f>AG84/'Multi-Family'!AE71</f>
        <v>-1</v>
      </c>
      <c r="AI84" s="12">
        <f>AF84-'Multi-Family'!AF71</f>
        <v>-157527</v>
      </c>
      <c r="AJ84" s="13">
        <f>AI84/'Multi-Family'!AF71</f>
        <v>-1</v>
      </c>
      <c r="AK84" s="84">
        <f t="shared" si="32"/>
        <v>-4597663</v>
      </c>
    </row>
    <row r="85" spans="1:37" s="48" customFormat="1" x14ac:dyDescent="0.2">
      <c r="A85" s="50" t="s">
        <v>20</v>
      </c>
      <c r="B85" s="86">
        <v>2010</v>
      </c>
      <c r="C85" s="65">
        <v>0</v>
      </c>
      <c r="D85" s="51">
        <v>0</v>
      </c>
      <c r="E85" s="66">
        <v>0</v>
      </c>
      <c r="F85" s="119"/>
      <c r="G85" s="119"/>
      <c r="H85" s="119"/>
      <c r="I85" s="65">
        <v>0</v>
      </c>
      <c r="J85" s="51">
        <v>0</v>
      </c>
      <c r="K85" s="66">
        <v>0</v>
      </c>
      <c r="L85" s="65">
        <v>1</v>
      </c>
      <c r="M85" s="51">
        <v>24</v>
      </c>
      <c r="N85" s="66">
        <v>1470841</v>
      </c>
      <c r="O85" s="65">
        <v>0</v>
      </c>
      <c r="P85" s="51">
        <v>0</v>
      </c>
      <c r="Q85" s="66">
        <v>0</v>
      </c>
      <c r="R85" s="65">
        <v>0</v>
      </c>
      <c r="S85" s="51">
        <v>0</v>
      </c>
      <c r="T85" s="66">
        <v>0</v>
      </c>
      <c r="U85" s="65">
        <v>0</v>
      </c>
      <c r="V85" s="51">
        <v>0</v>
      </c>
      <c r="W85" s="66">
        <v>0</v>
      </c>
      <c r="X85" s="65">
        <v>0</v>
      </c>
      <c r="Y85" s="51">
        <v>0</v>
      </c>
      <c r="Z85" s="66">
        <v>0</v>
      </c>
      <c r="AA85" s="65">
        <v>0</v>
      </c>
      <c r="AB85" s="51">
        <v>0</v>
      </c>
      <c r="AC85" s="51">
        <v>0</v>
      </c>
      <c r="AD85" s="76">
        <f t="shared" si="29"/>
        <v>1</v>
      </c>
      <c r="AE85" s="51">
        <f t="shared" si="30"/>
        <v>24</v>
      </c>
      <c r="AF85" s="81">
        <f t="shared" si="31"/>
        <v>1470841</v>
      </c>
      <c r="AG85" s="19">
        <f>AE85-'Multi-Family'!AE72</f>
        <v>-56</v>
      </c>
      <c r="AH85" s="13">
        <f>AG85/'Multi-Family'!AE72</f>
        <v>-0.7</v>
      </c>
      <c r="AI85" s="12">
        <f>AF85-'Multi-Family'!AF72</f>
        <v>-3300743</v>
      </c>
      <c r="AJ85" s="13">
        <f>AI85/'Multi-Family'!AF72</f>
        <v>-0.69174995137882933</v>
      </c>
      <c r="AK85" s="84">
        <f t="shared" si="32"/>
        <v>-7898406</v>
      </c>
    </row>
    <row r="86" spans="1:37" s="48" customFormat="1" x14ac:dyDescent="0.2">
      <c r="A86" s="50" t="s">
        <v>21</v>
      </c>
      <c r="B86" s="86">
        <v>2010</v>
      </c>
      <c r="C86" s="65">
        <v>0</v>
      </c>
      <c r="D86" s="51">
        <v>0</v>
      </c>
      <c r="E86" s="66">
        <v>0</v>
      </c>
      <c r="F86" s="119"/>
      <c r="G86" s="119"/>
      <c r="H86" s="119"/>
      <c r="I86" s="65">
        <v>0</v>
      </c>
      <c r="J86" s="51">
        <v>0</v>
      </c>
      <c r="K86" s="66">
        <v>0</v>
      </c>
      <c r="L86" s="65">
        <v>0</v>
      </c>
      <c r="M86" s="51">
        <v>0</v>
      </c>
      <c r="N86" s="66">
        <v>0</v>
      </c>
      <c r="O86" s="65">
        <v>0</v>
      </c>
      <c r="P86" s="51">
        <v>0</v>
      </c>
      <c r="Q86" s="66">
        <v>0</v>
      </c>
      <c r="R86" s="65">
        <v>0</v>
      </c>
      <c r="S86" s="51">
        <v>0</v>
      </c>
      <c r="T86" s="66">
        <v>0</v>
      </c>
      <c r="U86" s="65">
        <v>0</v>
      </c>
      <c r="V86" s="51">
        <v>0</v>
      </c>
      <c r="W86" s="66">
        <v>0</v>
      </c>
      <c r="X86" s="65">
        <v>0</v>
      </c>
      <c r="Y86" s="51">
        <v>0</v>
      </c>
      <c r="Z86" s="66">
        <v>0</v>
      </c>
      <c r="AA86" s="65">
        <v>0</v>
      </c>
      <c r="AB86" s="51">
        <v>0</v>
      </c>
      <c r="AC86" s="51">
        <v>0</v>
      </c>
      <c r="AD86" s="76">
        <f t="shared" si="29"/>
        <v>0</v>
      </c>
      <c r="AE86" s="51">
        <f t="shared" si="30"/>
        <v>0</v>
      </c>
      <c r="AF86" s="81">
        <f t="shared" si="31"/>
        <v>0</v>
      </c>
      <c r="AG86" s="19">
        <f>AE86-'Multi-Family'!AE73</f>
        <v>-2</v>
      </c>
      <c r="AH86" s="13">
        <f>AG86/'Multi-Family'!AE73</f>
        <v>-1</v>
      </c>
      <c r="AI86" s="12">
        <f>AF86-'Multi-Family'!AF73</f>
        <v>-146561</v>
      </c>
      <c r="AJ86" s="13">
        <f>AI86/'Multi-Family'!AF73</f>
        <v>-1</v>
      </c>
      <c r="AK86" s="84">
        <f t="shared" si="32"/>
        <v>-8044967</v>
      </c>
    </row>
    <row r="87" spans="1:37" s="48" customFormat="1" x14ac:dyDescent="0.2">
      <c r="A87" s="50" t="s">
        <v>30</v>
      </c>
      <c r="B87" s="86">
        <v>2010</v>
      </c>
      <c r="C87" s="65">
        <v>0</v>
      </c>
      <c r="D87" s="51">
        <v>0</v>
      </c>
      <c r="E87" s="66">
        <v>0</v>
      </c>
      <c r="F87" s="119"/>
      <c r="G87" s="119"/>
      <c r="H87" s="119"/>
      <c r="I87" s="65">
        <v>1</v>
      </c>
      <c r="J87" s="51">
        <v>41</v>
      </c>
      <c r="K87" s="66">
        <v>3513601</v>
      </c>
      <c r="L87" s="65">
        <v>0</v>
      </c>
      <c r="M87" s="51">
        <v>0</v>
      </c>
      <c r="N87" s="66">
        <v>0</v>
      </c>
      <c r="O87" s="65">
        <v>0</v>
      </c>
      <c r="P87" s="51">
        <v>0</v>
      </c>
      <c r="Q87" s="66">
        <v>0</v>
      </c>
      <c r="R87" s="65">
        <v>0</v>
      </c>
      <c r="S87" s="51">
        <v>0</v>
      </c>
      <c r="T87" s="66">
        <v>0</v>
      </c>
      <c r="U87" s="65">
        <v>0</v>
      </c>
      <c r="V87" s="51">
        <v>0</v>
      </c>
      <c r="W87" s="66">
        <v>0</v>
      </c>
      <c r="X87" s="65">
        <v>0</v>
      </c>
      <c r="Y87" s="51">
        <v>0</v>
      </c>
      <c r="Z87" s="66">
        <v>0</v>
      </c>
      <c r="AA87" s="65">
        <v>0</v>
      </c>
      <c r="AB87" s="51">
        <v>0</v>
      </c>
      <c r="AC87" s="51">
        <v>0</v>
      </c>
      <c r="AD87" s="76">
        <f t="shared" si="29"/>
        <v>1</v>
      </c>
      <c r="AE87" s="51">
        <f t="shared" si="30"/>
        <v>41</v>
      </c>
      <c r="AF87" s="81">
        <f t="shared" si="31"/>
        <v>3513601</v>
      </c>
      <c r="AG87" s="19">
        <f>AE87-'Multi-Family'!AE74</f>
        <v>41</v>
      </c>
      <c r="AH87" s="13" t="e">
        <f>AG87/'Multi-Family'!AE74</f>
        <v>#DIV/0!</v>
      </c>
      <c r="AI87" s="12">
        <f>AF87-'Multi-Family'!AF74</f>
        <v>3513601</v>
      </c>
      <c r="AJ87" s="13" t="e">
        <f>AI87/'Multi-Family'!AF74</f>
        <v>#DIV/0!</v>
      </c>
      <c r="AK87" s="84">
        <f t="shared" si="32"/>
        <v>-4531366</v>
      </c>
    </row>
    <row r="88" spans="1:37" s="48" customFormat="1" x14ac:dyDescent="0.2">
      <c r="A88" s="50" t="s">
        <v>23</v>
      </c>
      <c r="B88" s="86">
        <v>2010</v>
      </c>
      <c r="C88" s="65">
        <v>0</v>
      </c>
      <c r="D88" s="51">
        <v>0</v>
      </c>
      <c r="E88" s="66">
        <v>0</v>
      </c>
      <c r="F88" s="119"/>
      <c r="G88" s="119"/>
      <c r="H88" s="119"/>
      <c r="I88" s="65">
        <v>0</v>
      </c>
      <c r="J88" s="51">
        <v>0</v>
      </c>
      <c r="K88" s="66">
        <v>0</v>
      </c>
      <c r="L88" s="65">
        <v>1</v>
      </c>
      <c r="M88" s="51">
        <v>4</v>
      </c>
      <c r="N88" s="66">
        <v>213630</v>
      </c>
      <c r="O88" s="65">
        <v>0</v>
      </c>
      <c r="P88" s="51">
        <v>0</v>
      </c>
      <c r="Q88" s="66">
        <v>0</v>
      </c>
      <c r="R88" s="65">
        <v>0</v>
      </c>
      <c r="S88" s="51">
        <v>0</v>
      </c>
      <c r="T88" s="66">
        <v>0</v>
      </c>
      <c r="U88" s="65">
        <v>0</v>
      </c>
      <c r="V88" s="51">
        <v>0</v>
      </c>
      <c r="W88" s="66">
        <v>0</v>
      </c>
      <c r="X88" s="65">
        <v>0</v>
      </c>
      <c r="Y88" s="51">
        <v>0</v>
      </c>
      <c r="Z88" s="66">
        <v>0</v>
      </c>
      <c r="AA88" s="65">
        <v>0</v>
      </c>
      <c r="AB88" s="51">
        <v>0</v>
      </c>
      <c r="AC88" s="51">
        <v>0</v>
      </c>
      <c r="AD88" s="76">
        <f t="shared" si="29"/>
        <v>1</v>
      </c>
      <c r="AE88" s="51">
        <f t="shared" si="30"/>
        <v>4</v>
      </c>
      <c r="AF88" s="81">
        <f t="shared" si="31"/>
        <v>213630</v>
      </c>
      <c r="AG88" s="19">
        <f>AE88-'Multi-Family'!AE75</f>
        <v>-2</v>
      </c>
      <c r="AH88" s="13">
        <f>AG88/'Multi-Family'!AE75</f>
        <v>-0.33333333333333331</v>
      </c>
      <c r="AI88" s="12">
        <f>AF88-'Multi-Family'!AF75</f>
        <v>-130410</v>
      </c>
      <c r="AJ88" s="13">
        <f>AI88/'Multi-Family'!AF75</f>
        <v>-0.3790547610742937</v>
      </c>
      <c r="AK88" s="84">
        <f t="shared" si="32"/>
        <v>-4661776</v>
      </c>
    </row>
    <row r="89" spans="1:37" s="48" customFormat="1" x14ac:dyDescent="0.2">
      <c r="A89" s="50" t="s">
        <v>24</v>
      </c>
      <c r="B89" s="86">
        <v>2010</v>
      </c>
      <c r="C89" s="65">
        <v>0</v>
      </c>
      <c r="D89" s="51">
        <v>0</v>
      </c>
      <c r="E89" s="66">
        <v>0</v>
      </c>
      <c r="F89" s="119"/>
      <c r="G89" s="119"/>
      <c r="H89" s="119"/>
      <c r="I89" s="65">
        <v>10</v>
      </c>
      <c r="J89" s="51">
        <v>112</v>
      </c>
      <c r="K89" s="66">
        <v>6388723</v>
      </c>
      <c r="L89" s="65">
        <v>0</v>
      </c>
      <c r="M89" s="51">
        <v>0</v>
      </c>
      <c r="N89" s="66">
        <v>0</v>
      </c>
      <c r="O89" s="65">
        <v>0</v>
      </c>
      <c r="P89" s="51">
        <v>0</v>
      </c>
      <c r="Q89" s="66">
        <v>0</v>
      </c>
      <c r="R89" s="65">
        <v>0</v>
      </c>
      <c r="S89" s="51">
        <v>0</v>
      </c>
      <c r="T89" s="66">
        <v>0</v>
      </c>
      <c r="U89" s="65">
        <v>0</v>
      </c>
      <c r="V89" s="51">
        <v>0</v>
      </c>
      <c r="W89" s="66">
        <v>0</v>
      </c>
      <c r="X89" s="65">
        <v>0</v>
      </c>
      <c r="Y89" s="51">
        <v>0</v>
      </c>
      <c r="Z89" s="66">
        <v>0</v>
      </c>
      <c r="AA89" s="65">
        <v>0</v>
      </c>
      <c r="AB89" s="51">
        <v>0</v>
      </c>
      <c r="AC89" s="51">
        <v>0</v>
      </c>
      <c r="AD89" s="76">
        <f t="shared" si="29"/>
        <v>10</v>
      </c>
      <c r="AE89" s="51">
        <f t="shared" si="30"/>
        <v>112</v>
      </c>
      <c r="AF89" s="81">
        <f t="shared" si="31"/>
        <v>6388723</v>
      </c>
      <c r="AG89" s="19">
        <f>AE89-'Multi-Family'!AE76</f>
        <v>73</v>
      </c>
      <c r="AH89" s="13">
        <f>AG89/'Multi-Family'!AE76</f>
        <v>1.8717948717948718</v>
      </c>
      <c r="AI89" s="12">
        <f>AF89-'Multi-Family'!AF76</f>
        <v>2289267</v>
      </c>
      <c r="AJ89" s="13">
        <f>AI89/'Multi-Family'!AF76</f>
        <v>0.55843189925687697</v>
      </c>
      <c r="AK89" s="84">
        <f t="shared" si="32"/>
        <v>-2372509</v>
      </c>
    </row>
    <row r="90" spans="1:37" s="48" customFormat="1" x14ac:dyDescent="0.2">
      <c r="A90" s="50" t="s">
        <v>25</v>
      </c>
      <c r="B90" s="86">
        <v>2010</v>
      </c>
      <c r="C90" s="65">
        <v>0</v>
      </c>
      <c r="D90" s="51">
        <v>0</v>
      </c>
      <c r="E90" s="66">
        <v>0</v>
      </c>
      <c r="F90" s="119"/>
      <c r="G90" s="119"/>
      <c r="H90" s="119"/>
      <c r="I90" s="65">
        <v>5</v>
      </c>
      <c r="J90" s="51">
        <v>35</v>
      </c>
      <c r="K90" s="66">
        <v>3574682</v>
      </c>
      <c r="L90" s="65">
        <v>0</v>
      </c>
      <c r="M90" s="51">
        <v>0</v>
      </c>
      <c r="N90" s="66">
        <v>0</v>
      </c>
      <c r="O90" s="65">
        <v>0</v>
      </c>
      <c r="P90" s="51">
        <v>0</v>
      </c>
      <c r="Q90" s="66">
        <v>0</v>
      </c>
      <c r="R90" s="65">
        <v>0</v>
      </c>
      <c r="S90" s="51">
        <v>0</v>
      </c>
      <c r="T90" s="66">
        <v>0</v>
      </c>
      <c r="U90" s="65">
        <v>0</v>
      </c>
      <c r="V90" s="51">
        <v>0</v>
      </c>
      <c r="W90" s="66">
        <v>0</v>
      </c>
      <c r="X90" s="65">
        <v>0</v>
      </c>
      <c r="Y90" s="51">
        <v>0</v>
      </c>
      <c r="Z90" s="66">
        <v>0</v>
      </c>
      <c r="AA90" s="65">
        <v>0</v>
      </c>
      <c r="AB90" s="51">
        <v>0</v>
      </c>
      <c r="AC90" s="51">
        <v>0</v>
      </c>
      <c r="AD90" s="76">
        <f t="shared" si="29"/>
        <v>5</v>
      </c>
      <c r="AE90" s="51">
        <f t="shared" si="30"/>
        <v>35</v>
      </c>
      <c r="AF90" s="81">
        <f t="shared" si="31"/>
        <v>3574682</v>
      </c>
      <c r="AG90" s="19">
        <f>AE90-'Multi-Family'!AE77</f>
        <v>-18</v>
      </c>
      <c r="AH90" s="13">
        <f>AG90/'Multi-Family'!AE77</f>
        <v>-0.33962264150943394</v>
      </c>
      <c r="AI90" s="12">
        <f>AF90-'Multi-Family'!AF77</f>
        <v>-3264405</v>
      </c>
      <c r="AJ90" s="13">
        <f>AI90/'Multi-Family'!AF77</f>
        <v>-0.47731590488613468</v>
      </c>
      <c r="AK90" s="84">
        <f t="shared" si="32"/>
        <v>-5636914</v>
      </c>
    </row>
    <row r="91" spans="1:37" s="48" customFormat="1" x14ac:dyDescent="0.2">
      <c r="A91" s="50" t="s">
        <v>26</v>
      </c>
      <c r="B91" s="86">
        <v>2010</v>
      </c>
      <c r="C91" s="65">
        <v>0</v>
      </c>
      <c r="D91" s="51">
        <v>0</v>
      </c>
      <c r="E91" s="66">
        <v>0</v>
      </c>
      <c r="F91" s="119"/>
      <c r="G91" s="119"/>
      <c r="H91" s="119"/>
      <c r="I91" s="65">
        <v>7</v>
      </c>
      <c r="J91" s="51">
        <v>192</v>
      </c>
      <c r="K91" s="66">
        <v>13847150</v>
      </c>
      <c r="L91" s="65">
        <v>1</v>
      </c>
      <c r="M91" s="51">
        <v>2</v>
      </c>
      <c r="N91" s="66">
        <v>211200</v>
      </c>
      <c r="O91" s="65">
        <v>0</v>
      </c>
      <c r="P91" s="51">
        <v>0</v>
      </c>
      <c r="Q91" s="66">
        <v>0</v>
      </c>
      <c r="R91" s="65">
        <v>0</v>
      </c>
      <c r="S91" s="51">
        <v>0</v>
      </c>
      <c r="T91" s="66">
        <v>0</v>
      </c>
      <c r="U91" s="65">
        <v>0</v>
      </c>
      <c r="V91" s="51">
        <v>0</v>
      </c>
      <c r="W91" s="66">
        <v>0</v>
      </c>
      <c r="X91" s="65">
        <v>0</v>
      </c>
      <c r="Y91" s="51">
        <v>0</v>
      </c>
      <c r="Z91" s="66">
        <v>0</v>
      </c>
      <c r="AA91" s="65">
        <v>0</v>
      </c>
      <c r="AB91" s="51">
        <v>0</v>
      </c>
      <c r="AC91" s="51">
        <v>0</v>
      </c>
      <c r="AD91" s="76">
        <f t="shared" si="29"/>
        <v>8</v>
      </c>
      <c r="AE91" s="51">
        <f t="shared" si="30"/>
        <v>194</v>
      </c>
      <c r="AF91" s="81">
        <f t="shared" si="31"/>
        <v>14058350</v>
      </c>
      <c r="AG91" s="19">
        <f>AE91-'Multi-Family'!AE78</f>
        <v>194</v>
      </c>
      <c r="AH91" s="13" t="e">
        <f>AG91/'Multi-Family'!AE78</f>
        <v>#DIV/0!</v>
      </c>
      <c r="AI91" s="12">
        <f>AF91-'Multi-Family'!AF78</f>
        <v>14058350</v>
      </c>
      <c r="AJ91" s="13" t="e">
        <f>AI91/'Multi-Family'!AF78</f>
        <v>#DIV/0!</v>
      </c>
      <c r="AK91" s="84">
        <f t="shared" si="32"/>
        <v>8421436</v>
      </c>
    </row>
    <row r="92" spans="1:37" s="48" customFormat="1" x14ac:dyDescent="0.2">
      <c r="A92" s="50" t="s">
        <v>27</v>
      </c>
      <c r="B92" s="86">
        <v>2010</v>
      </c>
      <c r="C92" s="65">
        <v>0</v>
      </c>
      <c r="D92" s="51">
        <v>0</v>
      </c>
      <c r="E92" s="66">
        <v>0</v>
      </c>
      <c r="F92" s="119"/>
      <c r="G92" s="119"/>
      <c r="H92" s="119"/>
      <c r="I92" s="65">
        <v>0</v>
      </c>
      <c r="J92" s="51">
        <v>0</v>
      </c>
      <c r="K92" s="66">
        <v>0</v>
      </c>
      <c r="L92" s="65">
        <v>7</v>
      </c>
      <c r="M92" s="51">
        <v>162</v>
      </c>
      <c r="N92" s="66">
        <v>12003942</v>
      </c>
      <c r="O92" s="65">
        <v>0</v>
      </c>
      <c r="P92" s="51">
        <v>0</v>
      </c>
      <c r="Q92" s="66">
        <v>0</v>
      </c>
      <c r="R92" s="65">
        <v>0</v>
      </c>
      <c r="S92" s="51">
        <v>0</v>
      </c>
      <c r="T92" s="66">
        <v>0</v>
      </c>
      <c r="U92" s="65">
        <v>0</v>
      </c>
      <c r="V92" s="51">
        <v>0</v>
      </c>
      <c r="W92" s="66">
        <v>0</v>
      </c>
      <c r="X92" s="65">
        <v>0</v>
      </c>
      <c r="Y92" s="51">
        <v>0</v>
      </c>
      <c r="Z92" s="66">
        <v>0</v>
      </c>
      <c r="AA92" s="65">
        <v>0</v>
      </c>
      <c r="AB92" s="51">
        <v>0</v>
      </c>
      <c r="AC92" s="51">
        <v>0</v>
      </c>
      <c r="AD92" s="76">
        <f t="shared" si="29"/>
        <v>7</v>
      </c>
      <c r="AE92" s="51">
        <f t="shared" si="30"/>
        <v>162</v>
      </c>
      <c r="AF92" s="81">
        <f t="shared" si="31"/>
        <v>12003942</v>
      </c>
      <c r="AG92" s="19">
        <f>AE92-'Multi-Family'!AE79</f>
        <v>140</v>
      </c>
      <c r="AH92" s="13">
        <f>AG92/'Multi-Family'!AE79</f>
        <v>6.3636363636363633</v>
      </c>
      <c r="AI92" s="12">
        <f>AF92-'Multi-Family'!AF79</f>
        <v>10559279</v>
      </c>
      <c r="AJ92" s="13">
        <f>AI92/'Multi-Family'!AF79</f>
        <v>7.3091641441637254</v>
      </c>
      <c r="AK92" s="84">
        <f t="shared" si="32"/>
        <v>18980715</v>
      </c>
    </row>
    <row r="93" spans="1:37" s="48" customFormat="1" x14ac:dyDescent="0.2">
      <c r="A93" s="50" t="s">
        <v>28</v>
      </c>
      <c r="B93" s="86">
        <v>2010</v>
      </c>
      <c r="C93" s="65">
        <v>0</v>
      </c>
      <c r="D93" s="51">
        <v>0</v>
      </c>
      <c r="E93" s="66">
        <v>0</v>
      </c>
      <c r="F93" s="119"/>
      <c r="G93" s="119"/>
      <c r="H93" s="119"/>
      <c r="I93" s="65">
        <v>0</v>
      </c>
      <c r="J93" s="51">
        <v>0</v>
      </c>
      <c r="K93" s="66">
        <v>0</v>
      </c>
      <c r="L93" s="65">
        <v>1</v>
      </c>
      <c r="M93" s="51">
        <v>112</v>
      </c>
      <c r="N93" s="66">
        <v>4306000</v>
      </c>
      <c r="O93" s="65">
        <v>0</v>
      </c>
      <c r="P93" s="51">
        <v>0</v>
      </c>
      <c r="Q93" s="66">
        <v>0</v>
      </c>
      <c r="R93" s="65">
        <v>0</v>
      </c>
      <c r="S93" s="51">
        <v>0</v>
      </c>
      <c r="T93" s="66">
        <v>0</v>
      </c>
      <c r="U93" s="65">
        <v>0</v>
      </c>
      <c r="V93" s="51">
        <v>0</v>
      </c>
      <c r="W93" s="66">
        <v>0</v>
      </c>
      <c r="X93" s="65">
        <v>0</v>
      </c>
      <c r="Y93" s="51">
        <v>0</v>
      </c>
      <c r="Z93" s="66">
        <v>0</v>
      </c>
      <c r="AA93" s="65">
        <v>0</v>
      </c>
      <c r="AB93" s="51">
        <v>0</v>
      </c>
      <c r="AC93" s="51">
        <v>0</v>
      </c>
      <c r="AD93" s="76">
        <f t="shared" si="29"/>
        <v>1</v>
      </c>
      <c r="AE93" s="51">
        <f t="shared" si="30"/>
        <v>112</v>
      </c>
      <c r="AF93" s="81">
        <f t="shared" si="31"/>
        <v>4306000</v>
      </c>
      <c r="AG93" s="19">
        <f>AE93-'Multi-Family'!AE80</f>
        <v>29</v>
      </c>
      <c r="AH93" s="13">
        <f>AG93/'Multi-Family'!AE80</f>
        <v>0.3493975903614458</v>
      </c>
      <c r="AI93" s="12">
        <f>AF93-'Multi-Family'!AF80</f>
        <v>-2360622</v>
      </c>
      <c r="AJ93" s="13">
        <f>AI93/'Multi-Family'!AF80</f>
        <v>-0.35409567244100537</v>
      </c>
      <c r="AK93" s="84">
        <f t="shared" si="32"/>
        <v>16620093</v>
      </c>
    </row>
    <row r="94" spans="1:37" s="48" customFormat="1" ht="13.5" thickBot="1" x14ac:dyDescent="0.25">
      <c r="A94" s="52" t="s">
        <v>29</v>
      </c>
      <c r="B94" s="87">
        <v>2010</v>
      </c>
      <c r="C94" s="63">
        <f>SUM(C82:C93)</f>
        <v>0</v>
      </c>
      <c r="D94" s="49">
        <f>SUM(D82:D93)</f>
        <v>0</v>
      </c>
      <c r="E94" s="64">
        <f>SUM(E82:E93)</f>
        <v>0</v>
      </c>
      <c r="F94" s="118"/>
      <c r="G94" s="118"/>
      <c r="H94" s="118"/>
      <c r="I94" s="63">
        <f t="shared" ref="I94:AG94" si="33">SUM(I82:I93)</f>
        <v>23</v>
      </c>
      <c r="J94" s="49">
        <f t="shared" si="33"/>
        <v>380</v>
      </c>
      <c r="K94" s="64">
        <f t="shared" si="33"/>
        <v>27324156</v>
      </c>
      <c r="L94" s="63">
        <f t="shared" si="33"/>
        <v>11</v>
      </c>
      <c r="M94" s="49">
        <f t="shared" si="33"/>
        <v>304</v>
      </c>
      <c r="N94" s="64">
        <f t="shared" si="33"/>
        <v>18205613</v>
      </c>
      <c r="O94" s="63">
        <f t="shared" si="33"/>
        <v>0</v>
      </c>
      <c r="P94" s="49">
        <f t="shared" si="33"/>
        <v>0</v>
      </c>
      <c r="Q94" s="64">
        <f t="shared" si="33"/>
        <v>0</v>
      </c>
      <c r="R94" s="63">
        <f t="shared" si="33"/>
        <v>0</v>
      </c>
      <c r="S94" s="49">
        <f t="shared" si="33"/>
        <v>0</v>
      </c>
      <c r="T94" s="64">
        <f t="shared" si="33"/>
        <v>0</v>
      </c>
      <c r="U94" s="63">
        <f t="shared" si="33"/>
        <v>0</v>
      </c>
      <c r="V94" s="49">
        <f t="shared" si="33"/>
        <v>0</v>
      </c>
      <c r="W94" s="64">
        <f t="shared" si="33"/>
        <v>0</v>
      </c>
      <c r="X94" s="63">
        <f t="shared" si="33"/>
        <v>0</v>
      </c>
      <c r="Y94" s="49">
        <f t="shared" si="33"/>
        <v>0</v>
      </c>
      <c r="Z94" s="64">
        <f t="shared" si="33"/>
        <v>0</v>
      </c>
      <c r="AA94" s="63">
        <f t="shared" si="33"/>
        <v>0</v>
      </c>
      <c r="AB94" s="49">
        <f t="shared" si="33"/>
        <v>0</v>
      </c>
      <c r="AC94" s="49">
        <f t="shared" si="33"/>
        <v>0</v>
      </c>
      <c r="AD94" s="75">
        <f t="shared" si="33"/>
        <v>34</v>
      </c>
      <c r="AE94" s="49">
        <f t="shared" si="33"/>
        <v>684</v>
      </c>
      <c r="AF94" s="80">
        <f t="shared" si="33"/>
        <v>45529769</v>
      </c>
      <c r="AG94" s="20">
        <f t="shared" si="33"/>
        <v>317</v>
      </c>
      <c r="AH94" s="18">
        <f>AG94/'Multi-Family'!AE81</f>
        <v>0.86376021798365121</v>
      </c>
      <c r="AI94" s="17">
        <f>SUM(AI82:AI93)</f>
        <v>16620093</v>
      </c>
      <c r="AJ94" s="18">
        <f>AI94/'Multi-Family'!AF81</f>
        <v>0.57489724201682513</v>
      </c>
      <c r="AK94" s="85">
        <f>AI94</f>
        <v>16620093</v>
      </c>
    </row>
    <row r="95" spans="1:37" s="48" customFormat="1" x14ac:dyDescent="0.2">
      <c r="A95" s="50" t="s">
        <v>17</v>
      </c>
      <c r="B95" s="86">
        <v>2011</v>
      </c>
      <c r="C95" s="65">
        <v>0</v>
      </c>
      <c r="D95" s="51">
        <v>0</v>
      </c>
      <c r="E95" s="66">
        <v>0</v>
      </c>
      <c r="F95" s="119"/>
      <c r="G95" s="119"/>
      <c r="H95" s="119"/>
      <c r="I95" s="65">
        <v>0</v>
      </c>
      <c r="J95" s="51">
        <v>0</v>
      </c>
      <c r="K95" s="66">
        <v>0</v>
      </c>
      <c r="L95" s="65">
        <v>0</v>
      </c>
      <c r="M95" s="51">
        <v>0</v>
      </c>
      <c r="N95" s="66">
        <v>0</v>
      </c>
      <c r="O95" s="65">
        <v>0</v>
      </c>
      <c r="P95" s="51">
        <v>0</v>
      </c>
      <c r="Q95" s="66">
        <v>0</v>
      </c>
      <c r="R95" s="65">
        <v>0</v>
      </c>
      <c r="S95" s="51">
        <v>0</v>
      </c>
      <c r="T95" s="66">
        <v>0</v>
      </c>
      <c r="U95" s="65">
        <v>0</v>
      </c>
      <c r="V95" s="51">
        <v>0</v>
      </c>
      <c r="W95" s="66">
        <v>0</v>
      </c>
      <c r="X95" s="65">
        <v>0</v>
      </c>
      <c r="Y95" s="51">
        <v>0</v>
      </c>
      <c r="Z95" s="66">
        <v>0</v>
      </c>
      <c r="AA95" s="65">
        <v>0</v>
      </c>
      <c r="AB95" s="51">
        <v>0</v>
      </c>
      <c r="AC95" s="51">
        <v>0</v>
      </c>
      <c r="AD95" s="76">
        <f t="shared" ref="AD95:AD106" si="34">SUM(C95+I95+L95+O95+R95+U95+X95+AA95)</f>
        <v>0</v>
      </c>
      <c r="AE95" s="51">
        <f t="shared" ref="AE95:AE106" si="35">SUM(D95+J95+M95+P95+S95+V95+Y95+AB95)</f>
        <v>0</v>
      </c>
      <c r="AF95" s="81">
        <f t="shared" ref="AF95:AF106" si="36">SUM(E95+K95+N95+Q95+T95+W95+Z95+AC95)</f>
        <v>0</v>
      </c>
      <c r="AG95" s="19">
        <f>AE95-'Multi-Family'!AE82</f>
        <v>0</v>
      </c>
      <c r="AH95" s="13" t="e">
        <f>AG95/'Multi-Family'!AE82</f>
        <v>#DIV/0!</v>
      </c>
      <c r="AI95" s="12">
        <f>AF95-'Multi-Family'!AF82</f>
        <v>0</v>
      </c>
      <c r="AJ95" s="13" t="e">
        <f>AI95/'Multi-Family'!AF82</f>
        <v>#DIV/0!</v>
      </c>
      <c r="AK95" s="84">
        <f>AI95</f>
        <v>0</v>
      </c>
    </row>
    <row r="96" spans="1:37" s="48" customFormat="1" x14ac:dyDescent="0.2">
      <c r="A96" s="50" t="s">
        <v>18</v>
      </c>
      <c r="B96" s="86">
        <v>2011</v>
      </c>
      <c r="C96" s="65">
        <v>0</v>
      </c>
      <c r="D96" s="51">
        <v>0</v>
      </c>
      <c r="E96" s="66">
        <v>0</v>
      </c>
      <c r="F96" s="119"/>
      <c r="G96" s="119"/>
      <c r="H96" s="119"/>
      <c r="I96" s="65">
        <v>2</v>
      </c>
      <c r="J96" s="51">
        <v>6</v>
      </c>
      <c r="K96" s="66">
        <v>433440</v>
      </c>
      <c r="L96" s="65">
        <v>0</v>
      </c>
      <c r="M96" s="51">
        <v>0</v>
      </c>
      <c r="N96" s="66">
        <v>0</v>
      </c>
      <c r="O96" s="65">
        <v>0</v>
      </c>
      <c r="P96" s="51">
        <v>0</v>
      </c>
      <c r="Q96" s="66">
        <v>0</v>
      </c>
      <c r="R96" s="65">
        <v>0</v>
      </c>
      <c r="S96" s="51">
        <v>0</v>
      </c>
      <c r="T96" s="66">
        <v>0</v>
      </c>
      <c r="U96" s="65">
        <v>0</v>
      </c>
      <c r="V96" s="51">
        <v>0</v>
      </c>
      <c r="W96" s="66">
        <v>0</v>
      </c>
      <c r="X96" s="65">
        <v>0</v>
      </c>
      <c r="Y96" s="51">
        <v>0</v>
      </c>
      <c r="Z96" s="66">
        <v>0</v>
      </c>
      <c r="AA96" s="65">
        <v>0</v>
      </c>
      <c r="AB96" s="51">
        <v>0</v>
      </c>
      <c r="AC96" s="51">
        <v>0</v>
      </c>
      <c r="AD96" s="76">
        <f t="shared" si="34"/>
        <v>2</v>
      </c>
      <c r="AE96" s="51">
        <f t="shared" si="35"/>
        <v>6</v>
      </c>
      <c r="AF96" s="81">
        <f t="shared" si="36"/>
        <v>433440</v>
      </c>
      <c r="AG96" s="19">
        <f>AE96-'Multi-Family'!AE83</f>
        <v>6</v>
      </c>
      <c r="AH96" s="13" t="e">
        <f>AG96/'Multi-Family'!AE83</f>
        <v>#DIV/0!</v>
      </c>
      <c r="AI96" s="12">
        <f>AF96-'Multi-Family'!AF83</f>
        <v>433440</v>
      </c>
      <c r="AJ96" s="13" t="e">
        <f>AI96/'Multi-Family'!AF83</f>
        <v>#DIV/0!</v>
      </c>
      <c r="AK96" s="84">
        <f t="shared" ref="AK96:AK106" si="37">AK95+AI96</f>
        <v>433440</v>
      </c>
    </row>
    <row r="97" spans="1:37" s="48" customFormat="1" x14ac:dyDescent="0.2">
      <c r="A97" s="50" t="s">
        <v>19</v>
      </c>
      <c r="B97" s="86">
        <v>2011</v>
      </c>
      <c r="C97" s="65">
        <v>0</v>
      </c>
      <c r="D97" s="51">
        <v>0</v>
      </c>
      <c r="E97" s="66">
        <v>0</v>
      </c>
      <c r="F97" s="119"/>
      <c r="G97" s="119"/>
      <c r="H97" s="119"/>
      <c r="I97" s="65">
        <v>0</v>
      </c>
      <c r="J97" s="51">
        <v>0</v>
      </c>
      <c r="K97" s="66">
        <v>483896</v>
      </c>
      <c r="L97" s="65">
        <v>0</v>
      </c>
      <c r="M97" s="51">
        <v>0</v>
      </c>
      <c r="N97" s="66">
        <v>0</v>
      </c>
      <c r="O97" s="65">
        <v>0</v>
      </c>
      <c r="P97" s="51">
        <v>0</v>
      </c>
      <c r="Q97" s="66">
        <v>0</v>
      </c>
      <c r="R97" s="65">
        <v>0</v>
      </c>
      <c r="S97" s="51">
        <v>0</v>
      </c>
      <c r="T97" s="66">
        <v>0</v>
      </c>
      <c r="U97" s="65">
        <v>0</v>
      </c>
      <c r="V97" s="51">
        <v>0</v>
      </c>
      <c r="W97" s="66">
        <v>0</v>
      </c>
      <c r="X97" s="65">
        <v>0</v>
      </c>
      <c r="Y97" s="51">
        <v>0</v>
      </c>
      <c r="Z97" s="66">
        <v>0</v>
      </c>
      <c r="AA97" s="65">
        <v>0</v>
      </c>
      <c r="AB97" s="51">
        <v>0</v>
      </c>
      <c r="AC97" s="51">
        <v>0</v>
      </c>
      <c r="AD97" s="76">
        <f t="shared" si="34"/>
        <v>0</v>
      </c>
      <c r="AE97" s="51">
        <f t="shared" si="35"/>
        <v>0</v>
      </c>
      <c r="AF97" s="81">
        <f t="shared" si="36"/>
        <v>483896</v>
      </c>
      <c r="AG97" s="19">
        <f>AE97-'Multi-Family'!AE84</f>
        <v>0</v>
      </c>
      <c r="AH97" s="13" t="e">
        <f>AG97/'Multi-Family'!AE84</f>
        <v>#DIV/0!</v>
      </c>
      <c r="AI97" s="12">
        <f>AF97-'Multi-Family'!AF84</f>
        <v>483896</v>
      </c>
      <c r="AJ97" s="13" t="e">
        <f>AI97/'Multi-Family'!AF84</f>
        <v>#DIV/0!</v>
      </c>
      <c r="AK97" s="84">
        <f t="shared" si="37"/>
        <v>917336</v>
      </c>
    </row>
    <row r="98" spans="1:37" s="48" customFormat="1" x14ac:dyDescent="0.2">
      <c r="A98" s="50" t="s">
        <v>20</v>
      </c>
      <c r="B98" s="86">
        <v>2011</v>
      </c>
      <c r="C98" s="65">
        <v>0</v>
      </c>
      <c r="D98" s="51">
        <v>0</v>
      </c>
      <c r="E98" s="66">
        <v>0</v>
      </c>
      <c r="F98" s="119"/>
      <c r="G98" s="119"/>
      <c r="H98" s="119"/>
      <c r="I98" s="65">
        <v>2</v>
      </c>
      <c r="J98" s="51">
        <v>4</v>
      </c>
      <c r="K98" s="66">
        <v>8002579</v>
      </c>
      <c r="L98" s="65">
        <v>0</v>
      </c>
      <c r="M98" s="51">
        <v>0</v>
      </c>
      <c r="N98" s="66">
        <v>0</v>
      </c>
      <c r="O98" s="65">
        <v>0</v>
      </c>
      <c r="P98" s="51">
        <v>0</v>
      </c>
      <c r="Q98" s="66">
        <v>0</v>
      </c>
      <c r="R98" s="65">
        <v>0</v>
      </c>
      <c r="S98" s="51">
        <v>0</v>
      </c>
      <c r="T98" s="66">
        <v>0</v>
      </c>
      <c r="U98" s="65">
        <v>0</v>
      </c>
      <c r="V98" s="51">
        <v>0</v>
      </c>
      <c r="W98" s="66">
        <v>0</v>
      </c>
      <c r="X98" s="65">
        <v>0</v>
      </c>
      <c r="Y98" s="51">
        <v>0</v>
      </c>
      <c r="Z98" s="66">
        <v>0</v>
      </c>
      <c r="AA98" s="65">
        <v>0</v>
      </c>
      <c r="AB98" s="51">
        <v>0</v>
      </c>
      <c r="AC98" s="51">
        <v>0</v>
      </c>
      <c r="AD98" s="76">
        <f t="shared" si="34"/>
        <v>2</v>
      </c>
      <c r="AE98" s="51">
        <f t="shared" si="35"/>
        <v>4</v>
      </c>
      <c r="AF98" s="81">
        <f t="shared" si="36"/>
        <v>8002579</v>
      </c>
      <c r="AG98" s="19">
        <f>AE98-'Multi-Family'!AE85</f>
        <v>-20</v>
      </c>
      <c r="AH98" s="13">
        <f>AG98/'Multi-Family'!AE85</f>
        <v>-0.83333333333333337</v>
      </c>
      <c r="AI98" s="12">
        <f>AF98-'Multi-Family'!AF85</f>
        <v>6531738</v>
      </c>
      <c r="AJ98" s="13">
        <f>AI98/'Multi-Family'!AF85</f>
        <v>4.4408185521072641</v>
      </c>
      <c r="AK98" s="84">
        <f t="shared" si="37"/>
        <v>7449074</v>
      </c>
    </row>
    <row r="99" spans="1:37" s="48" customFormat="1" x14ac:dyDescent="0.2">
      <c r="A99" s="50" t="s">
        <v>21</v>
      </c>
      <c r="B99" s="86">
        <v>2011</v>
      </c>
      <c r="C99" s="65">
        <v>0</v>
      </c>
      <c r="D99" s="51">
        <v>0</v>
      </c>
      <c r="E99" s="66">
        <v>0</v>
      </c>
      <c r="F99" s="119"/>
      <c r="G99" s="119"/>
      <c r="H99" s="119"/>
      <c r="I99" s="65">
        <v>5</v>
      </c>
      <c r="J99" s="51">
        <v>108</v>
      </c>
      <c r="K99" s="66">
        <v>4343828</v>
      </c>
      <c r="L99" s="65">
        <v>0</v>
      </c>
      <c r="M99" s="51">
        <v>0</v>
      </c>
      <c r="N99" s="66">
        <v>0</v>
      </c>
      <c r="O99" s="65">
        <v>0</v>
      </c>
      <c r="P99" s="51">
        <v>0</v>
      </c>
      <c r="Q99" s="66">
        <v>0</v>
      </c>
      <c r="R99" s="65">
        <v>0</v>
      </c>
      <c r="S99" s="51">
        <v>0</v>
      </c>
      <c r="T99" s="66">
        <v>0</v>
      </c>
      <c r="U99" s="65">
        <v>0</v>
      </c>
      <c r="V99" s="51">
        <v>0</v>
      </c>
      <c r="W99" s="66">
        <v>0</v>
      </c>
      <c r="X99" s="65">
        <v>0</v>
      </c>
      <c r="Y99" s="51">
        <v>0</v>
      </c>
      <c r="Z99" s="66">
        <v>0</v>
      </c>
      <c r="AA99" s="65">
        <v>0</v>
      </c>
      <c r="AB99" s="51">
        <v>0</v>
      </c>
      <c r="AC99" s="51">
        <v>0</v>
      </c>
      <c r="AD99" s="76">
        <f t="shared" si="34"/>
        <v>5</v>
      </c>
      <c r="AE99" s="51">
        <f t="shared" si="35"/>
        <v>108</v>
      </c>
      <c r="AF99" s="81">
        <f t="shared" si="36"/>
        <v>4343828</v>
      </c>
      <c r="AG99" s="19">
        <f>AE99-'Multi-Family'!AE86</f>
        <v>108</v>
      </c>
      <c r="AH99" s="13" t="e">
        <f>AG99/'Multi-Family'!AE86</f>
        <v>#DIV/0!</v>
      </c>
      <c r="AI99" s="12">
        <f>AF99-'Multi-Family'!AF86</f>
        <v>4343828</v>
      </c>
      <c r="AJ99" s="13" t="e">
        <f>AI99/'Multi-Family'!AF86</f>
        <v>#DIV/0!</v>
      </c>
      <c r="AK99" s="84">
        <f t="shared" si="37"/>
        <v>11792902</v>
      </c>
    </row>
    <row r="100" spans="1:37" s="48" customFormat="1" x14ac:dyDescent="0.2">
      <c r="A100" s="50" t="s">
        <v>30</v>
      </c>
      <c r="B100" s="86">
        <v>2011</v>
      </c>
      <c r="C100" s="65">
        <v>0</v>
      </c>
      <c r="D100" s="51">
        <v>0</v>
      </c>
      <c r="E100" s="66">
        <v>0</v>
      </c>
      <c r="F100" s="119"/>
      <c r="G100" s="119"/>
      <c r="H100" s="119"/>
      <c r="I100" s="65">
        <v>3</v>
      </c>
      <c r="J100" s="51">
        <v>64</v>
      </c>
      <c r="K100" s="66">
        <v>0</v>
      </c>
      <c r="L100" s="65">
        <v>0</v>
      </c>
      <c r="M100" s="51">
        <v>0</v>
      </c>
      <c r="N100" s="66">
        <v>0</v>
      </c>
      <c r="O100" s="65">
        <v>0</v>
      </c>
      <c r="P100" s="51">
        <v>0</v>
      </c>
      <c r="Q100" s="66">
        <v>0</v>
      </c>
      <c r="R100" s="65">
        <v>0</v>
      </c>
      <c r="S100" s="51">
        <v>0</v>
      </c>
      <c r="T100" s="66">
        <v>0</v>
      </c>
      <c r="U100" s="65">
        <v>0</v>
      </c>
      <c r="V100" s="51">
        <v>0</v>
      </c>
      <c r="W100" s="66">
        <v>0</v>
      </c>
      <c r="X100" s="65">
        <v>0</v>
      </c>
      <c r="Y100" s="51">
        <v>0</v>
      </c>
      <c r="Z100" s="66">
        <v>0</v>
      </c>
      <c r="AA100" s="65">
        <v>0</v>
      </c>
      <c r="AB100" s="51">
        <v>0</v>
      </c>
      <c r="AC100" s="51">
        <v>0</v>
      </c>
      <c r="AD100" s="76">
        <f t="shared" si="34"/>
        <v>3</v>
      </c>
      <c r="AE100" s="51">
        <f t="shared" si="35"/>
        <v>64</v>
      </c>
      <c r="AF100" s="81">
        <f t="shared" si="36"/>
        <v>0</v>
      </c>
      <c r="AG100" s="19">
        <f>AE100-'Multi-Family'!AE87</f>
        <v>23</v>
      </c>
      <c r="AH100" s="13">
        <f>AG100/'Multi-Family'!AE87</f>
        <v>0.56097560975609762</v>
      </c>
      <c r="AI100" s="12">
        <f>AF100-'Multi-Family'!AF87</f>
        <v>-3513601</v>
      </c>
      <c r="AJ100" s="13">
        <f>AI100/'Multi-Family'!AF87</f>
        <v>-1</v>
      </c>
      <c r="AK100" s="84">
        <f t="shared" si="37"/>
        <v>8279301</v>
      </c>
    </row>
    <row r="101" spans="1:37" s="48" customFormat="1" x14ac:dyDescent="0.2">
      <c r="A101" s="50" t="s">
        <v>23</v>
      </c>
      <c r="B101" s="86">
        <v>2011</v>
      </c>
      <c r="C101" s="65">
        <v>0</v>
      </c>
      <c r="D101" s="51">
        <v>0</v>
      </c>
      <c r="E101" s="66">
        <v>0</v>
      </c>
      <c r="F101" s="119"/>
      <c r="G101" s="119"/>
      <c r="H101" s="119"/>
      <c r="I101" s="65">
        <v>0</v>
      </c>
      <c r="J101" s="51">
        <v>0</v>
      </c>
      <c r="K101" s="66">
        <v>0</v>
      </c>
      <c r="L101" s="65">
        <v>0</v>
      </c>
      <c r="M101" s="51">
        <v>0</v>
      </c>
      <c r="N101" s="66">
        <v>0</v>
      </c>
      <c r="O101" s="65">
        <v>0</v>
      </c>
      <c r="P101" s="51">
        <v>0</v>
      </c>
      <c r="Q101" s="66">
        <v>0</v>
      </c>
      <c r="R101" s="65">
        <v>0</v>
      </c>
      <c r="S101" s="51">
        <v>0</v>
      </c>
      <c r="T101" s="66">
        <v>0</v>
      </c>
      <c r="U101" s="65">
        <v>0</v>
      </c>
      <c r="V101" s="51">
        <v>0</v>
      </c>
      <c r="W101" s="66">
        <v>0</v>
      </c>
      <c r="X101" s="65">
        <v>0</v>
      </c>
      <c r="Y101" s="51">
        <v>0</v>
      </c>
      <c r="Z101" s="66">
        <v>0</v>
      </c>
      <c r="AA101" s="65">
        <v>0</v>
      </c>
      <c r="AB101" s="51">
        <v>0</v>
      </c>
      <c r="AC101" s="51">
        <v>0</v>
      </c>
      <c r="AD101" s="76">
        <f t="shared" si="34"/>
        <v>0</v>
      </c>
      <c r="AE101" s="51">
        <f t="shared" si="35"/>
        <v>0</v>
      </c>
      <c r="AF101" s="81">
        <f t="shared" si="36"/>
        <v>0</v>
      </c>
      <c r="AG101" s="19">
        <f>AE101-'Multi-Family'!AE88</f>
        <v>-4</v>
      </c>
      <c r="AH101" s="13">
        <f>AG101/'Multi-Family'!AE88</f>
        <v>-1</v>
      </c>
      <c r="AI101" s="12">
        <f>AF101-'Multi-Family'!AF88</f>
        <v>-213630</v>
      </c>
      <c r="AJ101" s="13">
        <f>AI101/'Multi-Family'!AF88</f>
        <v>-1</v>
      </c>
      <c r="AK101" s="84">
        <f t="shared" si="37"/>
        <v>8065671</v>
      </c>
    </row>
    <row r="102" spans="1:37" s="48" customFormat="1" x14ac:dyDescent="0.2">
      <c r="A102" s="50" t="s">
        <v>24</v>
      </c>
      <c r="B102" s="86">
        <v>2011</v>
      </c>
      <c r="C102" s="65">
        <v>0</v>
      </c>
      <c r="D102" s="51">
        <v>0</v>
      </c>
      <c r="E102" s="66">
        <v>0</v>
      </c>
      <c r="F102" s="119"/>
      <c r="G102" s="119"/>
      <c r="H102" s="119"/>
      <c r="I102" s="65">
        <v>4</v>
      </c>
      <c r="J102" s="51">
        <v>102</v>
      </c>
      <c r="K102" s="66">
        <v>5977163</v>
      </c>
      <c r="L102" s="65">
        <v>1</v>
      </c>
      <c r="M102" s="51">
        <v>12</v>
      </c>
      <c r="N102" s="66">
        <v>1606511</v>
      </c>
      <c r="O102" s="65">
        <v>0</v>
      </c>
      <c r="P102" s="51">
        <v>0</v>
      </c>
      <c r="Q102" s="66">
        <v>0</v>
      </c>
      <c r="R102" s="65">
        <v>0</v>
      </c>
      <c r="S102" s="51">
        <v>0</v>
      </c>
      <c r="T102" s="66">
        <v>0</v>
      </c>
      <c r="U102" s="65">
        <v>0</v>
      </c>
      <c r="V102" s="51">
        <v>0</v>
      </c>
      <c r="W102" s="66">
        <v>0</v>
      </c>
      <c r="X102" s="65">
        <v>0</v>
      </c>
      <c r="Y102" s="51">
        <v>0</v>
      </c>
      <c r="Z102" s="66">
        <v>0</v>
      </c>
      <c r="AA102" s="65">
        <v>0</v>
      </c>
      <c r="AB102" s="51">
        <v>0</v>
      </c>
      <c r="AC102" s="51">
        <v>0</v>
      </c>
      <c r="AD102" s="76">
        <f t="shared" si="34"/>
        <v>5</v>
      </c>
      <c r="AE102" s="51">
        <f t="shared" si="35"/>
        <v>114</v>
      </c>
      <c r="AF102" s="81">
        <f t="shared" si="36"/>
        <v>7583674</v>
      </c>
      <c r="AG102" s="19">
        <f>AE102-'Multi-Family'!AE89</f>
        <v>2</v>
      </c>
      <c r="AH102" s="13">
        <f>AG102/'Multi-Family'!AE89</f>
        <v>1.7857142857142856E-2</v>
      </c>
      <c r="AI102" s="12">
        <f>AF102-'Multi-Family'!AF89</f>
        <v>1194951</v>
      </c>
      <c r="AJ102" s="13">
        <f>AI102/'Multi-Family'!AF89</f>
        <v>0.18704066524718632</v>
      </c>
      <c r="AK102" s="84">
        <f t="shared" si="37"/>
        <v>9260622</v>
      </c>
    </row>
    <row r="103" spans="1:37" s="48" customFormat="1" x14ac:dyDescent="0.2">
      <c r="A103" s="50" t="s">
        <v>25</v>
      </c>
      <c r="B103" s="86">
        <v>2011</v>
      </c>
      <c r="C103" s="65">
        <v>0</v>
      </c>
      <c r="D103" s="51">
        <v>0</v>
      </c>
      <c r="E103" s="66">
        <v>0</v>
      </c>
      <c r="F103" s="119"/>
      <c r="G103" s="119"/>
      <c r="H103" s="119"/>
      <c r="I103" s="65">
        <v>12</v>
      </c>
      <c r="J103" s="51">
        <v>376</v>
      </c>
      <c r="K103" s="66">
        <v>21585803</v>
      </c>
      <c r="L103" s="65">
        <v>0</v>
      </c>
      <c r="M103" s="51">
        <v>0</v>
      </c>
      <c r="N103" s="66">
        <v>0</v>
      </c>
      <c r="O103" s="65">
        <v>0</v>
      </c>
      <c r="P103" s="51">
        <v>0</v>
      </c>
      <c r="Q103" s="66">
        <v>0</v>
      </c>
      <c r="R103" s="65">
        <v>0</v>
      </c>
      <c r="S103" s="51">
        <v>0</v>
      </c>
      <c r="T103" s="66">
        <v>0</v>
      </c>
      <c r="U103" s="65">
        <v>0</v>
      </c>
      <c r="V103" s="51">
        <v>0</v>
      </c>
      <c r="W103" s="66">
        <v>0</v>
      </c>
      <c r="X103" s="65">
        <v>0</v>
      </c>
      <c r="Y103" s="51">
        <v>0</v>
      </c>
      <c r="Z103" s="66">
        <v>0</v>
      </c>
      <c r="AA103" s="65">
        <v>0</v>
      </c>
      <c r="AB103" s="51">
        <v>0</v>
      </c>
      <c r="AC103" s="51">
        <v>0</v>
      </c>
      <c r="AD103" s="76">
        <f t="shared" si="34"/>
        <v>12</v>
      </c>
      <c r="AE103" s="51">
        <f t="shared" si="35"/>
        <v>376</v>
      </c>
      <c r="AF103" s="81">
        <f t="shared" si="36"/>
        <v>21585803</v>
      </c>
      <c r="AG103" s="19">
        <f>AE103-'Multi-Family'!AE90</f>
        <v>341</v>
      </c>
      <c r="AH103" s="13">
        <f>AG103/'Multi-Family'!AE90</f>
        <v>9.742857142857142</v>
      </c>
      <c r="AI103" s="12">
        <f>AF103-'Multi-Family'!AF90</f>
        <v>18011121</v>
      </c>
      <c r="AJ103" s="13">
        <f>AI103/'Multi-Family'!AF90</f>
        <v>5.0385239861895403</v>
      </c>
      <c r="AK103" s="84">
        <f t="shared" si="37"/>
        <v>27271743</v>
      </c>
    </row>
    <row r="104" spans="1:37" s="48" customFormat="1" x14ac:dyDescent="0.2">
      <c r="A104" s="50" t="s">
        <v>26</v>
      </c>
      <c r="B104" s="86">
        <v>2011</v>
      </c>
      <c r="C104" s="65">
        <v>0</v>
      </c>
      <c r="D104" s="51">
        <v>0</v>
      </c>
      <c r="E104" s="66">
        <v>0</v>
      </c>
      <c r="F104" s="119"/>
      <c r="G104" s="119"/>
      <c r="H104" s="119"/>
      <c r="I104" s="65">
        <v>0</v>
      </c>
      <c r="J104" s="51">
        <v>0</v>
      </c>
      <c r="K104" s="66">
        <v>0</v>
      </c>
      <c r="L104" s="65">
        <v>1</v>
      </c>
      <c r="M104" s="51">
        <v>30</v>
      </c>
      <c r="N104" s="66">
        <v>2760771</v>
      </c>
      <c r="O104" s="65">
        <v>0</v>
      </c>
      <c r="P104" s="51">
        <v>0</v>
      </c>
      <c r="Q104" s="66">
        <v>0</v>
      </c>
      <c r="R104" s="65">
        <v>0</v>
      </c>
      <c r="S104" s="51">
        <v>0</v>
      </c>
      <c r="T104" s="66">
        <v>0</v>
      </c>
      <c r="U104" s="65">
        <v>0</v>
      </c>
      <c r="V104" s="51">
        <v>0</v>
      </c>
      <c r="W104" s="66">
        <v>0</v>
      </c>
      <c r="X104" s="65">
        <v>0</v>
      </c>
      <c r="Y104" s="51">
        <v>0</v>
      </c>
      <c r="Z104" s="66">
        <v>0</v>
      </c>
      <c r="AA104" s="65">
        <v>0</v>
      </c>
      <c r="AB104" s="51">
        <v>0</v>
      </c>
      <c r="AC104" s="51">
        <v>0</v>
      </c>
      <c r="AD104" s="76">
        <f t="shared" si="34"/>
        <v>1</v>
      </c>
      <c r="AE104" s="51">
        <f t="shared" si="35"/>
        <v>30</v>
      </c>
      <c r="AF104" s="81">
        <f t="shared" si="36"/>
        <v>2760771</v>
      </c>
      <c r="AG104" s="19">
        <f>AE104-'Multi-Family'!AE91</f>
        <v>-164</v>
      </c>
      <c r="AH104" s="13">
        <f>AG104/'Multi-Family'!AE91</f>
        <v>-0.84536082474226804</v>
      </c>
      <c r="AI104" s="12">
        <f>AF104-'Multi-Family'!AF91</f>
        <v>-11297579</v>
      </c>
      <c r="AJ104" s="13">
        <f>AI104/'Multi-Family'!AF91</f>
        <v>-0.80362055290983647</v>
      </c>
      <c r="AK104" s="84">
        <f t="shared" si="37"/>
        <v>15974164</v>
      </c>
    </row>
    <row r="105" spans="1:37" s="48" customFormat="1" x14ac:dyDescent="0.2">
      <c r="A105" s="50" t="s">
        <v>27</v>
      </c>
      <c r="B105" s="86">
        <v>2011</v>
      </c>
      <c r="C105" s="65">
        <v>0</v>
      </c>
      <c r="D105" s="51">
        <v>0</v>
      </c>
      <c r="E105" s="66">
        <v>0</v>
      </c>
      <c r="F105" s="119"/>
      <c r="G105" s="119"/>
      <c r="H105" s="119"/>
      <c r="I105" s="65">
        <v>6</v>
      </c>
      <c r="J105" s="51">
        <v>186</v>
      </c>
      <c r="K105" s="66">
        <v>10027417</v>
      </c>
      <c r="L105" s="65">
        <v>2</v>
      </c>
      <c r="M105" s="51">
        <v>48</v>
      </c>
      <c r="N105" s="66">
        <v>3170000</v>
      </c>
      <c r="O105" s="65">
        <v>0</v>
      </c>
      <c r="P105" s="51">
        <v>0</v>
      </c>
      <c r="Q105" s="66">
        <v>0</v>
      </c>
      <c r="R105" s="65">
        <v>0</v>
      </c>
      <c r="S105" s="51">
        <v>0</v>
      </c>
      <c r="T105" s="66">
        <v>0</v>
      </c>
      <c r="U105" s="65">
        <v>0</v>
      </c>
      <c r="V105" s="51">
        <v>0</v>
      </c>
      <c r="W105" s="66">
        <v>0</v>
      </c>
      <c r="X105" s="65">
        <v>0</v>
      </c>
      <c r="Y105" s="51">
        <v>0</v>
      </c>
      <c r="Z105" s="66">
        <v>0</v>
      </c>
      <c r="AA105" s="65">
        <v>0</v>
      </c>
      <c r="AB105" s="51">
        <v>0</v>
      </c>
      <c r="AC105" s="51">
        <v>0</v>
      </c>
      <c r="AD105" s="76">
        <f t="shared" si="34"/>
        <v>8</v>
      </c>
      <c r="AE105" s="51">
        <f t="shared" si="35"/>
        <v>234</v>
      </c>
      <c r="AF105" s="81">
        <f t="shared" si="36"/>
        <v>13197417</v>
      </c>
      <c r="AG105" s="19">
        <f>AE105-'Multi-Family'!AE92</f>
        <v>72</v>
      </c>
      <c r="AH105" s="13">
        <f>AG105/'Multi-Family'!AE92</f>
        <v>0.44444444444444442</v>
      </c>
      <c r="AI105" s="12">
        <f>AF105-'Multi-Family'!AF92</f>
        <v>1193475</v>
      </c>
      <c r="AJ105" s="13">
        <f>AI105/'Multi-Family'!AF92</f>
        <v>9.9423589350898234E-2</v>
      </c>
      <c r="AK105" s="84">
        <f t="shared" si="37"/>
        <v>17167639</v>
      </c>
    </row>
    <row r="106" spans="1:37" s="48" customFormat="1" x14ac:dyDescent="0.2">
      <c r="A106" s="50" t="s">
        <v>28</v>
      </c>
      <c r="B106" s="86">
        <v>2011</v>
      </c>
      <c r="C106" s="65">
        <v>0</v>
      </c>
      <c r="D106" s="51">
        <v>0</v>
      </c>
      <c r="E106" s="66">
        <v>0</v>
      </c>
      <c r="F106" s="119"/>
      <c r="G106" s="119"/>
      <c r="H106" s="119"/>
      <c r="I106" s="65">
        <v>1</v>
      </c>
      <c r="J106" s="51">
        <v>12</v>
      </c>
      <c r="K106" s="66">
        <v>1618212</v>
      </c>
      <c r="L106" s="65">
        <v>2</v>
      </c>
      <c r="M106" s="51">
        <v>33</v>
      </c>
      <c r="N106" s="66">
        <v>8737914</v>
      </c>
      <c r="O106" s="65">
        <v>0</v>
      </c>
      <c r="P106" s="51">
        <v>0</v>
      </c>
      <c r="Q106" s="66">
        <v>0</v>
      </c>
      <c r="R106" s="65">
        <v>0</v>
      </c>
      <c r="S106" s="51">
        <v>0</v>
      </c>
      <c r="T106" s="66">
        <v>0</v>
      </c>
      <c r="U106" s="65">
        <v>0</v>
      </c>
      <c r="V106" s="51">
        <v>0</v>
      </c>
      <c r="W106" s="66">
        <v>0</v>
      </c>
      <c r="X106" s="65">
        <v>0</v>
      </c>
      <c r="Y106" s="51">
        <v>0</v>
      </c>
      <c r="Z106" s="66">
        <v>0</v>
      </c>
      <c r="AA106" s="65">
        <v>0</v>
      </c>
      <c r="AB106" s="51">
        <v>0</v>
      </c>
      <c r="AC106" s="51">
        <v>0</v>
      </c>
      <c r="AD106" s="76">
        <f t="shared" si="34"/>
        <v>3</v>
      </c>
      <c r="AE106" s="51">
        <f t="shared" si="35"/>
        <v>45</v>
      </c>
      <c r="AF106" s="81">
        <f t="shared" si="36"/>
        <v>10356126</v>
      </c>
      <c r="AG106" s="19">
        <f>AE106-'Multi-Family'!AE93</f>
        <v>-67</v>
      </c>
      <c r="AH106" s="13">
        <f>AG106/'Multi-Family'!AE93</f>
        <v>-0.5982142857142857</v>
      </c>
      <c r="AI106" s="12">
        <f>AF106-'Multi-Family'!AF93</f>
        <v>6050126</v>
      </c>
      <c r="AJ106" s="13">
        <f>AI106/'Multi-Family'!AF93</f>
        <v>1.4050455178820251</v>
      </c>
      <c r="AK106" s="84">
        <f t="shared" si="37"/>
        <v>23217765</v>
      </c>
    </row>
    <row r="107" spans="1:37" s="48" customFormat="1" ht="13.5" thickBot="1" x14ac:dyDescent="0.25">
      <c r="A107" s="52" t="s">
        <v>29</v>
      </c>
      <c r="B107" s="87">
        <v>2011</v>
      </c>
      <c r="C107" s="63">
        <f>SUM(C95:C106)</f>
        <v>0</v>
      </c>
      <c r="D107" s="49">
        <f>SUM(D95:D106)</f>
        <v>0</v>
      </c>
      <c r="E107" s="64">
        <f>SUM(E95:E106)</f>
        <v>0</v>
      </c>
      <c r="F107" s="118"/>
      <c r="G107" s="118"/>
      <c r="H107" s="118"/>
      <c r="I107" s="63">
        <f t="shared" ref="I107:AG107" si="38">SUM(I95:I106)</f>
        <v>35</v>
      </c>
      <c r="J107" s="49">
        <f t="shared" si="38"/>
        <v>858</v>
      </c>
      <c r="K107" s="64">
        <f t="shared" si="38"/>
        <v>52472338</v>
      </c>
      <c r="L107" s="63">
        <f t="shared" si="38"/>
        <v>6</v>
      </c>
      <c r="M107" s="49">
        <f t="shared" si="38"/>
        <v>123</v>
      </c>
      <c r="N107" s="64">
        <f t="shared" si="38"/>
        <v>16275196</v>
      </c>
      <c r="O107" s="63">
        <f t="shared" si="38"/>
        <v>0</v>
      </c>
      <c r="P107" s="49">
        <f t="shared" si="38"/>
        <v>0</v>
      </c>
      <c r="Q107" s="64">
        <f t="shared" si="38"/>
        <v>0</v>
      </c>
      <c r="R107" s="63">
        <f t="shared" si="38"/>
        <v>0</v>
      </c>
      <c r="S107" s="49">
        <f t="shared" si="38"/>
        <v>0</v>
      </c>
      <c r="T107" s="64">
        <f t="shared" si="38"/>
        <v>0</v>
      </c>
      <c r="U107" s="63">
        <f t="shared" si="38"/>
        <v>0</v>
      </c>
      <c r="V107" s="49">
        <f t="shared" si="38"/>
        <v>0</v>
      </c>
      <c r="W107" s="64">
        <f t="shared" si="38"/>
        <v>0</v>
      </c>
      <c r="X107" s="63">
        <f t="shared" si="38"/>
        <v>0</v>
      </c>
      <c r="Y107" s="49">
        <f t="shared" si="38"/>
        <v>0</v>
      </c>
      <c r="Z107" s="64">
        <f t="shared" si="38"/>
        <v>0</v>
      </c>
      <c r="AA107" s="63">
        <f t="shared" si="38"/>
        <v>0</v>
      </c>
      <c r="AB107" s="49">
        <f t="shared" si="38"/>
        <v>0</v>
      </c>
      <c r="AC107" s="49">
        <f t="shared" si="38"/>
        <v>0</v>
      </c>
      <c r="AD107" s="75">
        <f t="shared" si="38"/>
        <v>41</v>
      </c>
      <c r="AE107" s="49">
        <f t="shared" si="38"/>
        <v>981</v>
      </c>
      <c r="AF107" s="80">
        <f t="shared" si="38"/>
        <v>68747534</v>
      </c>
      <c r="AG107" s="20">
        <f t="shared" si="38"/>
        <v>297</v>
      </c>
      <c r="AH107" s="18">
        <f>AG107/'Multi-Family'!AE94</f>
        <v>0.43421052631578949</v>
      </c>
      <c r="AI107" s="17">
        <f>SUM(AI95:AI106)</f>
        <v>23217765</v>
      </c>
      <c r="AJ107" s="18">
        <f>AI107/'Multi-Family'!AF94</f>
        <v>0.50994690968012601</v>
      </c>
      <c r="AK107" s="85">
        <f>AI107</f>
        <v>23217765</v>
      </c>
    </row>
    <row r="108" spans="1:37" s="48" customFormat="1" x14ac:dyDescent="0.2">
      <c r="A108" s="50" t="s">
        <v>17</v>
      </c>
      <c r="B108" s="89">
        <v>2012</v>
      </c>
      <c r="C108" s="61">
        <v>0</v>
      </c>
      <c r="D108" s="8">
        <v>0</v>
      </c>
      <c r="E108" s="62">
        <v>0</v>
      </c>
      <c r="F108" s="117"/>
      <c r="G108" s="117"/>
      <c r="H108" s="117"/>
      <c r="I108" s="61">
        <v>1</v>
      </c>
      <c r="J108" s="8">
        <v>2</v>
      </c>
      <c r="K108" s="62">
        <v>268384</v>
      </c>
      <c r="L108" s="61">
        <v>1</v>
      </c>
      <c r="M108" s="8">
        <v>24</v>
      </c>
      <c r="N108" s="62">
        <v>2270700</v>
      </c>
      <c r="O108" s="61">
        <v>0</v>
      </c>
      <c r="P108" s="8">
        <v>0</v>
      </c>
      <c r="Q108" s="62">
        <v>0</v>
      </c>
      <c r="R108" s="61">
        <v>0</v>
      </c>
      <c r="S108" s="8">
        <v>0</v>
      </c>
      <c r="T108" s="62">
        <v>0</v>
      </c>
      <c r="U108" s="61">
        <v>0</v>
      </c>
      <c r="V108" s="8">
        <v>0</v>
      </c>
      <c r="W108" s="62">
        <v>0</v>
      </c>
      <c r="X108" s="61">
        <v>0</v>
      </c>
      <c r="Y108" s="8">
        <v>0</v>
      </c>
      <c r="Z108" s="62">
        <v>0</v>
      </c>
      <c r="AA108" s="61">
        <v>0</v>
      </c>
      <c r="AB108" s="8">
        <v>0</v>
      </c>
      <c r="AC108" s="8">
        <v>0</v>
      </c>
      <c r="AD108" s="74">
        <f t="shared" ref="AD108:AD119" si="39">SUM(C108+I108+L108+O108+R108+U108+X108+AA108)</f>
        <v>2</v>
      </c>
      <c r="AE108" s="8">
        <f t="shared" ref="AE108:AE119" si="40">SUM(D108+J108+M108+P108+S108+V108+Y108+AB108)</f>
        <v>26</v>
      </c>
      <c r="AF108" s="79">
        <f t="shared" ref="AF108:AF119" si="41">SUM(E108+K108+N108+Q108+T108+W108+Z108+AC108)</f>
        <v>2539084</v>
      </c>
      <c r="AG108" s="19">
        <f>AE108-'Multi-Family'!AE95</f>
        <v>26</v>
      </c>
      <c r="AH108" s="13" t="e">
        <f>AG108/'Multi-Family'!AE95</f>
        <v>#DIV/0!</v>
      </c>
      <c r="AI108" s="12">
        <f>AF108-'Multi-Family'!AF95</f>
        <v>2539084</v>
      </c>
      <c r="AJ108" s="13" t="e">
        <f>AI108/'Multi-Family'!AF95</f>
        <v>#DIV/0!</v>
      </c>
      <c r="AK108" s="84">
        <f>AI108</f>
        <v>2539084</v>
      </c>
    </row>
    <row r="109" spans="1:37" s="48" customFormat="1" x14ac:dyDescent="0.2">
      <c r="A109" s="2" t="s">
        <v>18</v>
      </c>
      <c r="B109" s="86">
        <v>2012</v>
      </c>
      <c r="C109" s="61">
        <v>0</v>
      </c>
      <c r="D109" s="8">
        <v>0</v>
      </c>
      <c r="E109" s="62">
        <v>0</v>
      </c>
      <c r="F109" s="117"/>
      <c r="G109" s="117"/>
      <c r="H109" s="117"/>
      <c r="I109" s="61">
        <v>7</v>
      </c>
      <c r="J109" s="8">
        <v>238</v>
      </c>
      <c r="K109" s="62">
        <v>2892519</v>
      </c>
      <c r="L109" s="61">
        <v>0</v>
      </c>
      <c r="M109" s="8">
        <v>0</v>
      </c>
      <c r="N109" s="62">
        <v>0</v>
      </c>
      <c r="O109" s="61">
        <v>0</v>
      </c>
      <c r="P109" s="8">
        <v>0</v>
      </c>
      <c r="Q109" s="62">
        <v>0</v>
      </c>
      <c r="R109" s="61">
        <v>0</v>
      </c>
      <c r="S109" s="8">
        <v>0</v>
      </c>
      <c r="T109" s="62">
        <v>0</v>
      </c>
      <c r="U109" s="61">
        <v>0</v>
      </c>
      <c r="V109" s="8">
        <v>0</v>
      </c>
      <c r="W109" s="62">
        <v>0</v>
      </c>
      <c r="X109" s="61">
        <v>0</v>
      </c>
      <c r="Y109" s="8">
        <v>0</v>
      </c>
      <c r="Z109" s="62">
        <v>0</v>
      </c>
      <c r="AA109" s="61">
        <v>0</v>
      </c>
      <c r="AB109" s="8">
        <v>0</v>
      </c>
      <c r="AC109" s="8">
        <v>0</v>
      </c>
      <c r="AD109" s="74">
        <f t="shared" si="39"/>
        <v>7</v>
      </c>
      <c r="AE109" s="8">
        <f t="shared" si="40"/>
        <v>238</v>
      </c>
      <c r="AF109" s="79">
        <f t="shared" si="41"/>
        <v>2892519</v>
      </c>
      <c r="AG109" s="19">
        <f>AE109-'Multi-Family'!AE96</f>
        <v>232</v>
      </c>
      <c r="AH109" s="13">
        <f>AG109/'Multi-Family'!AE96</f>
        <v>38.666666666666664</v>
      </c>
      <c r="AI109" s="12">
        <f>AF109-'Multi-Family'!AF96</f>
        <v>2459079</v>
      </c>
      <c r="AJ109" s="13">
        <f>AI109/'Multi-Family'!AF96</f>
        <v>5.6734011627906975</v>
      </c>
      <c r="AK109" s="84">
        <f t="shared" ref="AK109:AK119" si="42">AK108+AI109</f>
        <v>4998163</v>
      </c>
    </row>
    <row r="110" spans="1:37" s="48" customFormat="1" x14ac:dyDescent="0.2">
      <c r="A110" s="2" t="s">
        <v>19</v>
      </c>
      <c r="B110" s="86">
        <v>2012</v>
      </c>
      <c r="C110" s="61">
        <v>0</v>
      </c>
      <c r="D110" s="8">
        <v>0</v>
      </c>
      <c r="E110" s="62">
        <v>0</v>
      </c>
      <c r="F110" s="117"/>
      <c r="G110" s="117"/>
      <c r="H110" s="117"/>
      <c r="I110" s="61">
        <v>6</v>
      </c>
      <c r="J110" s="8">
        <v>89</v>
      </c>
      <c r="K110" s="62">
        <v>5958373</v>
      </c>
      <c r="L110" s="61">
        <v>13</v>
      </c>
      <c r="M110" s="8">
        <v>130</v>
      </c>
      <c r="N110" s="62">
        <v>18389813</v>
      </c>
      <c r="O110" s="61">
        <v>0</v>
      </c>
      <c r="P110" s="8">
        <v>0</v>
      </c>
      <c r="Q110" s="62">
        <v>0</v>
      </c>
      <c r="R110" s="61">
        <v>0</v>
      </c>
      <c r="S110" s="8">
        <v>0</v>
      </c>
      <c r="T110" s="62">
        <v>0</v>
      </c>
      <c r="U110" s="61">
        <v>0</v>
      </c>
      <c r="V110" s="8">
        <v>0</v>
      </c>
      <c r="W110" s="62">
        <v>0</v>
      </c>
      <c r="X110" s="61">
        <v>0</v>
      </c>
      <c r="Y110" s="8">
        <v>0</v>
      </c>
      <c r="Z110" s="62">
        <v>0</v>
      </c>
      <c r="AA110" s="61">
        <v>1</v>
      </c>
      <c r="AB110" s="8">
        <v>40</v>
      </c>
      <c r="AC110" s="8">
        <v>4919152</v>
      </c>
      <c r="AD110" s="74">
        <f t="shared" si="39"/>
        <v>20</v>
      </c>
      <c r="AE110" s="8">
        <f t="shared" si="40"/>
        <v>259</v>
      </c>
      <c r="AF110" s="79">
        <f t="shared" si="41"/>
        <v>29267338</v>
      </c>
      <c r="AG110" s="19">
        <f>AE110-'Multi-Family'!AE97</f>
        <v>259</v>
      </c>
      <c r="AH110" s="13" t="e">
        <f>AG110/'Multi-Family'!AE97</f>
        <v>#DIV/0!</v>
      </c>
      <c r="AI110" s="12">
        <f>AF110-'Multi-Family'!AF97</f>
        <v>28783442</v>
      </c>
      <c r="AJ110" s="13">
        <f>AI110/'Multi-Family'!AF97</f>
        <v>59.482702894836905</v>
      </c>
      <c r="AK110" s="84">
        <f t="shared" si="42"/>
        <v>33781605</v>
      </c>
    </row>
    <row r="111" spans="1:37" s="48" customFormat="1" x14ac:dyDescent="0.2">
      <c r="A111" s="2" t="s">
        <v>20</v>
      </c>
      <c r="B111" s="86">
        <v>2012</v>
      </c>
      <c r="C111" s="61">
        <v>0</v>
      </c>
      <c r="D111" s="8">
        <v>0</v>
      </c>
      <c r="E111" s="62">
        <v>0</v>
      </c>
      <c r="F111" s="117"/>
      <c r="G111" s="117"/>
      <c r="H111" s="117"/>
      <c r="I111" s="61">
        <v>3</v>
      </c>
      <c r="J111" s="8">
        <v>6</v>
      </c>
      <c r="K111" s="62">
        <v>676336</v>
      </c>
      <c r="L111" s="61">
        <v>0</v>
      </c>
      <c r="M111" s="8">
        <v>0</v>
      </c>
      <c r="N111" s="62">
        <v>0</v>
      </c>
      <c r="O111" s="61">
        <v>0</v>
      </c>
      <c r="P111" s="8">
        <v>0</v>
      </c>
      <c r="Q111" s="62">
        <v>0</v>
      </c>
      <c r="R111" s="61">
        <v>0</v>
      </c>
      <c r="S111" s="8">
        <v>0</v>
      </c>
      <c r="T111" s="62">
        <v>0</v>
      </c>
      <c r="U111" s="61">
        <v>0</v>
      </c>
      <c r="V111" s="8">
        <v>0</v>
      </c>
      <c r="W111" s="62">
        <v>0</v>
      </c>
      <c r="X111" s="61">
        <v>0</v>
      </c>
      <c r="Y111" s="8">
        <v>0</v>
      </c>
      <c r="Z111" s="62">
        <v>0</v>
      </c>
      <c r="AA111" s="61">
        <v>0</v>
      </c>
      <c r="AB111" s="8">
        <v>0</v>
      </c>
      <c r="AC111" s="8">
        <v>0</v>
      </c>
      <c r="AD111" s="74">
        <f t="shared" si="39"/>
        <v>3</v>
      </c>
      <c r="AE111" s="8">
        <f t="shared" si="40"/>
        <v>6</v>
      </c>
      <c r="AF111" s="79">
        <f t="shared" si="41"/>
        <v>676336</v>
      </c>
      <c r="AG111" s="19">
        <f>AE111-'Multi-Family'!AE98</f>
        <v>2</v>
      </c>
      <c r="AH111" s="13">
        <f>AG111/'Multi-Family'!AE98</f>
        <v>0.5</v>
      </c>
      <c r="AI111" s="12">
        <f>AF111-'Multi-Family'!AF98</f>
        <v>-7326243</v>
      </c>
      <c r="AJ111" s="13">
        <f>AI111/'Multi-Family'!AF98</f>
        <v>-0.91548524544400001</v>
      </c>
      <c r="AK111" s="84">
        <f t="shared" si="42"/>
        <v>26455362</v>
      </c>
    </row>
    <row r="112" spans="1:37" s="48" customFormat="1" x14ac:dyDescent="0.2">
      <c r="A112" s="2" t="s">
        <v>21</v>
      </c>
      <c r="B112" s="86">
        <v>2012</v>
      </c>
      <c r="C112" s="61">
        <v>0</v>
      </c>
      <c r="D112" s="8">
        <v>0</v>
      </c>
      <c r="E112" s="62">
        <v>0</v>
      </c>
      <c r="F112" s="117"/>
      <c r="G112" s="117"/>
      <c r="H112" s="117"/>
      <c r="I112" s="61">
        <v>2</v>
      </c>
      <c r="J112" s="8">
        <v>50</v>
      </c>
      <c r="K112" s="62">
        <v>2934940</v>
      </c>
      <c r="L112" s="61">
        <v>0</v>
      </c>
      <c r="M112" s="8">
        <v>0</v>
      </c>
      <c r="N112" s="62">
        <v>0</v>
      </c>
      <c r="O112" s="61">
        <v>0</v>
      </c>
      <c r="P112" s="8">
        <v>0</v>
      </c>
      <c r="Q112" s="62">
        <v>0</v>
      </c>
      <c r="R112" s="61">
        <v>0</v>
      </c>
      <c r="S112" s="8">
        <v>0</v>
      </c>
      <c r="T112" s="62">
        <v>0</v>
      </c>
      <c r="U112" s="61">
        <v>0</v>
      </c>
      <c r="V112" s="8">
        <v>0</v>
      </c>
      <c r="W112" s="62">
        <v>0</v>
      </c>
      <c r="X112" s="61">
        <v>0</v>
      </c>
      <c r="Y112" s="8">
        <v>0</v>
      </c>
      <c r="Z112" s="62">
        <v>0</v>
      </c>
      <c r="AA112" s="61">
        <v>0</v>
      </c>
      <c r="AB112" s="8">
        <v>0</v>
      </c>
      <c r="AC112" s="8">
        <v>0</v>
      </c>
      <c r="AD112" s="74">
        <f t="shared" si="39"/>
        <v>2</v>
      </c>
      <c r="AE112" s="8">
        <f t="shared" si="40"/>
        <v>50</v>
      </c>
      <c r="AF112" s="79">
        <f t="shared" si="41"/>
        <v>2934940</v>
      </c>
      <c r="AG112" s="19">
        <f>AE112-'Multi-Family'!AE99</f>
        <v>-58</v>
      </c>
      <c r="AH112" s="13">
        <f>AG112/'Multi-Family'!AE99</f>
        <v>-0.53703703703703709</v>
      </c>
      <c r="AI112" s="12">
        <f>AF112-'Multi-Family'!AF99</f>
        <v>-1408888</v>
      </c>
      <c r="AJ112" s="13">
        <f>AI112/'Multi-Family'!AF99</f>
        <v>-0.32434249238229507</v>
      </c>
      <c r="AK112" s="84">
        <f t="shared" si="42"/>
        <v>25046474</v>
      </c>
    </row>
    <row r="113" spans="1:37" s="48" customFormat="1" x14ac:dyDescent="0.2">
      <c r="A113" s="2" t="s">
        <v>22</v>
      </c>
      <c r="B113" s="86">
        <v>2012</v>
      </c>
      <c r="C113" s="61">
        <v>0</v>
      </c>
      <c r="D113" s="8">
        <v>0</v>
      </c>
      <c r="E113" s="62">
        <v>0</v>
      </c>
      <c r="F113" s="117"/>
      <c r="G113" s="117"/>
      <c r="H113" s="117"/>
      <c r="I113" s="61">
        <v>7</v>
      </c>
      <c r="J113" s="8">
        <v>211</v>
      </c>
      <c r="K113" s="62">
        <v>14357874</v>
      </c>
      <c r="L113" s="61">
        <v>2</v>
      </c>
      <c r="M113" s="8">
        <v>42</v>
      </c>
      <c r="N113" s="62">
        <v>4608582</v>
      </c>
      <c r="O113" s="61">
        <v>0</v>
      </c>
      <c r="P113" s="8">
        <v>0</v>
      </c>
      <c r="Q113" s="62">
        <v>0</v>
      </c>
      <c r="R113" s="61">
        <v>0</v>
      </c>
      <c r="S113" s="8">
        <v>0</v>
      </c>
      <c r="T113" s="62">
        <v>0</v>
      </c>
      <c r="U113" s="61">
        <v>0</v>
      </c>
      <c r="V113" s="8">
        <v>0</v>
      </c>
      <c r="W113" s="62">
        <v>0</v>
      </c>
      <c r="X113" s="61">
        <v>0</v>
      </c>
      <c r="Y113" s="8">
        <v>0</v>
      </c>
      <c r="Z113" s="62">
        <v>0</v>
      </c>
      <c r="AA113" s="61">
        <v>0</v>
      </c>
      <c r="AB113" s="8">
        <v>0</v>
      </c>
      <c r="AC113" s="8">
        <v>0</v>
      </c>
      <c r="AD113" s="74">
        <f t="shared" si="39"/>
        <v>9</v>
      </c>
      <c r="AE113" s="8">
        <f t="shared" si="40"/>
        <v>253</v>
      </c>
      <c r="AF113" s="79">
        <f t="shared" si="41"/>
        <v>18966456</v>
      </c>
      <c r="AG113" s="19">
        <f>AE113-'Multi-Family'!AE100</f>
        <v>189</v>
      </c>
      <c r="AH113" s="13">
        <f>AG113/'Multi-Family'!AE100</f>
        <v>2.953125</v>
      </c>
      <c r="AI113" s="12">
        <f>AF113-'Multi-Family'!AF100</f>
        <v>18966456</v>
      </c>
      <c r="AJ113" s="13" t="e">
        <f>AI113/'Multi-Family'!AF100</f>
        <v>#DIV/0!</v>
      </c>
      <c r="AK113" s="84">
        <f t="shared" si="42"/>
        <v>44012930</v>
      </c>
    </row>
    <row r="114" spans="1:37" s="48" customFormat="1" x14ac:dyDescent="0.2">
      <c r="A114" s="2" t="s">
        <v>23</v>
      </c>
      <c r="B114" s="86">
        <v>2012</v>
      </c>
      <c r="C114" s="61">
        <v>0</v>
      </c>
      <c r="D114" s="8">
        <v>0</v>
      </c>
      <c r="E114" s="62">
        <v>0</v>
      </c>
      <c r="F114" s="117"/>
      <c r="G114" s="117"/>
      <c r="H114" s="117"/>
      <c r="I114" s="61">
        <v>11</v>
      </c>
      <c r="J114" s="8">
        <v>22</v>
      </c>
      <c r="K114" s="62">
        <v>1395352</v>
      </c>
      <c r="L114" s="61">
        <v>0</v>
      </c>
      <c r="M114" s="8">
        <v>0</v>
      </c>
      <c r="N114" s="62">
        <v>0</v>
      </c>
      <c r="O114" s="61">
        <v>0</v>
      </c>
      <c r="P114" s="8">
        <v>0</v>
      </c>
      <c r="Q114" s="62">
        <v>0</v>
      </c>
      <c r="R114" s="61">
        <v>0</v>
      </c>
      <c r="S114" s="8">
        <v>0</v>
      </c>
      <c r="T114" s="62">
        <v>0</v>
      </c>
      <c r="U114" s="61">
        <v>0</v>
      </c>
      <c r="V114" s="8">
        <v>0</v>
      </c>
      <c r="W114" s="62">
        <v>0</v>
      </c>
      <c r="X114" s="61">
        <v>0</v>
      </c>
      <c r="Y114" s="8">
        <v>0</v>
      </c>
      <c r="Z114" s="62">
        <v>0</v>
      </c>
      <c r="AA114" s="61">
        <v>0</v>
      </c>
      <c r="AB114" s="8">
        <v>0</v>
      </c>
      <c r="AC114" s="8">
        <v>0</v>
      </c>
      <c r="AD114" s="74">
        <f t="shared" si="39"/>
        <v>11</v>
      </c>
      <c r="AE114" s="8">
        <f t="shared" si="40"/>
        <v>22</v>
      </c>
      <c r="AF114" s="79">
        <f t="shared" si="41"/>
        <v>1395352</v>
      </c>
      <c r="AG114" s="19">
        <f>AE114-'Multi-Family'!AE101</f>
        <v>22</v>
      </c>
      <c r="AH114" s="13" t="e">
        <f>AG114/'Multi-Family'!AE101</f>
        <v>#DIV/0!</v>
      </c>
      <c r="AI114" s="12">
        <f>AF114-'Multi-Family'!AF101</f>
        <v>1395352</v>
      </c>
      <c r="AJ114" s="13" t="e">
        <f>AI114/'Multi-Family'!AF101</f>
        <v>#DIV/0!</v>
      </c>
      <c r="AK114" s="84">
        <f t="shared" si="42"/>
        <v>45408282</v>
      </c>
    </row>
    <row r="115" spans="1:37" s="48" customFormat="1" x14ac:dyDescent="0.2">
      <c r="A115" s="2" t="s">
        <v>24</v>
      </c>
      <c r="B115" s="86">
        <v>2012</v>
      </c>
      <c r="C115" s="61">
        <v>0</v>
      </c>
      <c r="D115" s="8">
        <v>0</v>
      </c>
      <c r="E115" s="62">
        <v>0</v>
      </c>
      <c r="F115" s="117"/>
      <c r="G115" s="117"/>
      <c r="H115" s="117"/>
      <c r="I115" s="61">
        <v>4</v>
      </c>
      <c r="J115" s="8">
        <v>20</v>
      </c>
      <c r="K115" s="62">
        <v>2142384</v>
      </c>
      <c r="L115" s="61">
        <v>0</v>
      </c>
      <c r="M115" s="8">
        <v>0</v>
      </c>
      <c r="N115" s="62">
        <v>0</v>
      </c>
      <c r="O115" s="61">
        <v>0</v>
      </c>
      <c r="P115" s="8">
        <v>0</v>
      </c>
      <c r="Q115" s="62">
        <v>0</v>
      </c>
      <c r="R115" s="61">
        <v>0</v>
      </c>
      <c r="S115" s="8">
        <v>0</v>
      </c>
      <c r="T115" s="62">
        <v>0</v>
      </c>
      <c r="U115" s="61">
        <v>0</v>
      </c>
      <c r="V115" s="8">
        <v>0</v>
      </c>
      <c r="W115" s="62">
        <v>0</v>
      </c>
      <c r="X115" s="61">
        <v>0</v>
      </c>
      <c r="Y115" s="8">
        <v>0</v>
      </c>
      <c r="Z115" s="62">
        <v>0</v>
      </c>
      <c r="AA115" s="61">
        <v>0</v>
      </c>
      <c r="AB115" s="8">
        <v>0</v>
      </c>
      <c r="AC115" s="8">
        <v>0</v>
      </c>
      <c r="AD115" s="74">
        <f t="shared" si="39"/>
        <v>4</v>
      </c>
      <c r="AE115" s="8">
        <f t="shared" si="40"/>
        <v>20</v>
      </c>
      <c r="AF115" s="79">
        <f t="shared" si="41"/>
        <v>2142384</v>
      </c>
      <c r="AG115" s="19">
        <f>AE115-'Multi-Family'!AE102</f>
        <v>-94</v>
      </c>
      <c r="AH115" s="13">
        <f>AG115/'Multi-Family'!AE102</f>
        <v>-0.82456140350877194</v>
      </c>
      <c r="AI115" s="12">
        <f>AF115-'Multi-Family'!AF102</f>
        <v>-5441290</v>
      </c>
      <c r="AJ115" s="13">
        <f>AI115/'Multi-Family'!AF102</f>
        <v>-0.71750051492192302</v>
      </c>
      <c r="AK115" s="84">
        <f t="shared" si="42"/>
        <v>39966992</v>
      </c>
    </row>
    <row r="116" spans="1:37" s="48" customFormat="1" x14ac:dyDescent="0.2">
      <c r="A116" s="2" t="s">
        <v>25</v>
      </c>
      <c r="B116" s="86">
        <v>2012</v>
      </c>
      <c r="C116" s="61">
        <v>0</v>
      </c>
      <c r="D116" s="8">
        <v>0</v>
      </c>
      <c r="E116" s="62">
        <v>0</v>
      </c>
      <c r="F116" s="117"/>
      <c r="G116" s="117"/>
      <c r="H116" s="117"/>
      <c r="I116" s="61">
        <v>17</v>
      </c>
      <c r="J116" s="8">
        <v>34</v>
      </c>
      <c r="K116" s="62">
        <v>2164936</v>
      </c>
      <c r="L116" s="61">
        <v>0</v>
      </c>
      <c r="M116" s="8">
        <v>0</v>
      </c>
      <c r="N116" s="62">
        <v>0</v>
      </c>
      <c r="O116" s="61">
        <v>0</v>
      </c>
      <c r="P116" s="8">
        <v>0</v>
      </c>
      <c r="Q116" s="62">
        <v>0</v>
      </c>
      <c r="R116" s="61">
        <v>0</v>
      </c>
      <c r="S116" s="8">
        <v>0</v>
      </c>
      <c r="T116" s="62">
        <v>0</v>
      </c>
      <c r="U116" s="61">
        <v>0</v>
      </c>
      <c r="V116" s="8">
        <v>0</v>
      </c>
      <c r="W116" s="62">
        <v>0</v>
      </c>
      <c r="X116" s="61">
        <v>0</v>
      </c>
      <c r="Y116" s="8">
        <v>0</v>
      </c>
      <c r="Z116" s="62">
        <v>0</v>
      </c>
      <c r="AA116" s="61">
        <v>0</v>
      </c>
      <c r="AB116" s="8">
        <v>0</v>
      </c>
      <c r="AC116" s="8">
        <v>0</v>
      </c>
      <c r="AD116" s="74">
        <f t="shared" si="39"/>
        <v>17</v>
      </c>
      <c r="AE116" s="8">
        <f t="shared" si="40"/>
        <v>34</v>
      </c>
      <c r="AF116" s="79">
        <f t="shared" si="41"/>
        <v>2164936</v>
      </c>
      <c r="AG116" s="19">
        <f>AE116-'Multi-Family'!AE103</f>
        <v>-342</v>
      </c>
      <c r="AH116" s="13">
        <f>AG116/'Multi-Family'!AE103</f>
        <v>-0.90957446808510634</v>
      </c>
      <c r="AI116" s="12">
        <f>AF116-'Multi-Family'!AF103</f>
        <v>-19420867</v>
      </c>
      <c r="AJ116" s="13">
        <f>AI116/'Multi-Family'!AF103</f>
        <v>-0.89970556110421285</v>
      </c>
      <c r="AK116" s="84">
        <f t="shared" si="42"/>
        <v>20546125</v>
      </c>
    </row>
    <row r="117" spans="1:37" s="48" customFormat="1" x14ac:dyDescent="0.2">
      <c r="A117" s="2" t="s">
        <v>26</v>
      </c>
      <c r="B117" s="86">
        <v>2012</v>
      </c>
      <c r="C117" s="61">
        <v>0</v>
      </c>
      <c r="D117" s="8">
        <v>0</v>
      </c>
      <c r="E117" s="62">
        <v>0</v>
      </c>
      <c r="F117" s="117"/>
      <c r="G117" s="117"/>
      <c r="H117" s="117"/>
      <c r="I117" s="61">
        <v>1</v>
      </c>
      <c r="J117" s="8">
        <v>40</v>
      </c>
      <c r="K117" s="62">
        <v>2544080</v>
      </c>
      <c r="L117" s="61">
        <v>1</v>
      </c>
      <c r="M117" s="8">
        <v>38</v>
      </c>
      <c r="N117" s="62">
        <v>2938668</v>
      </c>
      <c r="O117" s="61">
        <v>0</v>
      </c>
      <c r="P117" s="8">
        <v>0</v>
      </c>
      <c r="Q117" s="62">
        <v>0</v>
      </c>
      <c r="R117" s="61">
        <v>0</v>
      </c>
      <c r="S117" s="8">
        <v>0</v>
      </c>
      <c r="T117" s="62">
        <v>0</v>
      </c>
      <c r="U117" s="61">
        <v>0</v>
      </c>
      <c r="V117" s="8">
        <v>0</v>
      </c>
      <c r="W117" s="62">
        <v>0</v>
      </c>
      <c r="X117" s="61">
        <v>0</v>
      </c>
      <c r="Y117" s="8">
        <v>0</v>
      </c>
      <c r="Z117" s="62">
        <v>0</v>
      </c>
      <c r="AA117" s="61">
        <v>0</v>
      </c>
      <c r="AB117" s="8">
        <v>0</v>
      </c>
      <c r="AC117" s="8">
        <v>0</v>
      </c>
      <c r="AD117" s="74">
        <f t="shared" si="39"/>
        <v>2</v>
      </c>
      <c r="AE117" s="8">
        <f t="shared" si="40"/>
        <v>78</v>
      </c>
      <c r="AF117" s="79">
        <f t="shared" si="41"/>
        <v>5482748</v>
      </c>
      <c r="AG117" s="19">
        <f>AE117-'Multi-Family'!AE104</f>
        <v>48</v>
      </c>
      <c r="AH117" s="13">
        <f>AG117/'Multi-Family'!AE104</f>
        <v>1.6</v>
      </c>
      <c r="AI117" s="12">
        <f>AF117-'Multi-Family'!AF104</f>
        <v>2721977</v>
      </c>
      <c r="AJ117" s="13">
        <f>AI117/'Multi-Family'!AF104</f>
        <v>0.98594812825837419</v>
      </c>
      <c r="AK117" s="84">
        <f t="shared" si="42"/>
        <v>23268102</v>
      </c>
    </row>
    <row r="118" spans="1:37" s="48" customFormat="1" x14ac:dyDescent="0.2">
      <c r="A118" s="2" t="s">
        <v>27</v>
      </c>
      <c r="B118" s="86">
        <v>2012</v>
      </c>
      <c r="C118" s="61">
        <v>0</v>
      </c>
      <c r="D118" s="8">
        <v>0</v>
      </c>
      <c r="E118" s="62">
        <v>0</v>
      </c>
      <c r="F118" s="117"/>
      <c r="G118" s="117"/>
      <c r="H118" s="117"/>
      <c r="I118" s="61">
        <v>5</v>
      </c>
      <c r="J118" s="8">
        <v>119</v>
      </c>
      <c r="K118" s="62">
        <v>9619355</v>
      </c>
      <c r="L118" s="61">
        <v>2</v>
      </c>
      <c r="M118" s="8">
        <v>48</v>
      </c>
      <c r="N118" s="62">
        <v>3357312</v>
      </c>
      <c r="O118" s="61">
        <v>0</v>
      </c>
      <c r="P118" s="8">
        <v>0</v>
      </c>
      <c r="Q118" s="62">
        <v>0</v>
      </c>
      <c r="R118" s="61">
        <v>0</v>
      </c>
      <c r="S118" s="8">
        <v>0</v>
      </c>
      <c r="T118" s="62">
        <v>0</v>
      </c>
      <c r="U118" s="61">
        <v>0</v>
      </c>
      <c r="V118" s="8">
        <v>0</v>
      </c>
      <c r="W118" s="62">
        <v>0</v>
      </c>
      <c r="X118" s="61">
        <v>0</v>
      </c>
      <c r="Y118" s="8">
        <v>0</v>
      </c>
      <c r="Z118" s="62">
        <v>0</v>
      </c>
      <c r="AA118" s="61">
        <v>0</v>
      </c>
      <c r="AB118" s="8">
        <v>0</v>
      </c>
      <c r="AC118" s="8">
        <v>0</v>
      </c>
      <c r="AD118" s="74">
        <f t="shared" si="39"/>
        <v>7</v>
      </c>
      <c r="AE118" s="8">
        <f t="shared" si="40"/>
        <v>167</v>
      </c>
      <c r="AF118" s="79">
        <f t="shared" si="41"/>
        <v>12976667</v>
      </c>
      <c r="AG118" s="19">
        <f>AE118-'Multi-Family'!AE105</f>
        <v>-67</v>
      </c>
      <c r="AH118" s="13">
        <f>AG118/'Multi-Family'!AE105</f>
        <v>-0.28632478632478631</v>
      </c>
      <c r="AI118" s="12">
        <f>AF118-'Multi-Family'!AF105</f>
        <v>-220750</v>
      </c>
      <c r="AJ118" s="13">
        <f>AI118/'Multi-Family'!AF105</f>
        <v>-1.6726757970896882E-2</v>
      </c>
      <c r="AK118" s="84">
        <f t="shared" si="42"/>
        <v>23047352</v>
      </c>
    </row>
    <row r="119" spans="1:37" s="48" customFormat="1" x14ac:dyDescent="0.2">
      <c r="A119" s="2" t="s">
        <v>28</v>
      </c>
      <c r="B119" s="86">
        <v>2012</v>
      </c>
      <c r="C119" s="61">
        <v>0</v>
      </c>
      <c r="D119" s="8">
        <v>0</v>
      </c>
      <c r="E119" s="62">
        <v>0</v>
      </c>
      <c r="F119" s="117"/>
      <c r="G119" s="117"/>
      <c r="H119" s="117"/>
      <c r="I119" s="61">
        <v>4</v>
      </c>
      <c r="J119" s="8">
        <v>24</v>
      </c>
      <c r="K119" s="62">
        <v>2490944</v>
      </c>
      <c r="L119" s="61">
        <v>1</v>
      </c>
      <c r="M119" s="8">
        <v>48</v>
      </c>
      <c r="N119" s="62">
        <v>2640000</v>
      </c>
      <c r="O119" s="61">
        <v>0</v>
      </c>
      <c r="P119" s="8">
        <v>0</v>
      </c>
      <c r="Q119" s="62">
        <v>0</v>
      </c>
      <c r="R119" s="61">
        <v>0</v>
      </c>
      <c r="S119" s="8">
        <v>0</v>
      </c>
      <c r="T119" s="62">
        <v>0</v>
      </c>
      <c r="U119" s="61">
        <v>0</v>
      </c>
      <c r="V119" s="8">
        <v>0</v>
      </c>
      <c r="W119" s="62">
        <v>0</v>
      </c>
      <c r="X119" s="61">
        <v>0</v>
      </c>
      <c r="Y119" s="8">
        <v>0</v>
      </c>
      <c r="Z119" s="62">
        <v>0</v>
      </c>
      <c r="AA119" s="61">
        <v>0</v>
      </c>
      <c r="AB119" s="8">
        <v>0</v>
      </c>
      <c r="AC119" s="8">
        <v>0</v>
      </c>
      <c r="AD119" s="74">
        <f t="shared" si="39"/>
        <v>5</v>
      </c>
      <c r="AE119" s="8">
        <f t="shared" si="40"/>
        <v>72</v>
      </c>
      <c r="AF119" s="79">
        <f t="shared" si="41"/>
        <v>5130944</v>
      </c>
      <c r="AG119" s="19">
        <f>AE119-'Multi-Family'!AE106</f>
        <v>27</v>
      </c>
      <c r="AH119" s="13">
        <f>AG119/'Multi-Family'!AE106</f>
        <v>0.6</v>
      </c>
      <c r="AI119" s="12">
        <f>AF119-'Multi-Family'!AF106</f>
        <v>-5225182</v>
      </c>
      <c r="AJ119" s="13">
        <f>AI119/'Multi-Family'!AF106</f>
        <v>-0.50454986739249796</v>
      </c>
      <c r="AK119" s="84">
        <f t="shared" si="42"/>
        <v>17822170</v>
      </c>
    </row>
    <row r="120" spans="1:37" s="48" customFormat="1" ht="13.5" thickBot="1" x14ac:dyDescent="0.25">
      <c r="A120" s="14" t="s">
        <v>29</v>
      </c>
      <c r="B120" s="87">
        <v>2012</v>
      </c>
      <c r="C120" s="63">
        <f>SUM(C108:C119)</f>
        <v>0</v>
      </c>
      <c r="D120" s="49">
        <f>SUM(D108:D119)</f>
        <v>0</v>
      </c>
      <c r="E120" s="64">
        <f>SUM(E108:E119)</f>
        <v>0</v>
      </c>
      <c r="F120" s="118"/>
      <c r="G120" s="118"/>
      <c r="H120" s="118"/>
      <c r="I120" s="63">
        <f t="shared" ref="I120:AG120" si="43">SUM(I108:I119)</f>
        <v>68</v>
      </c>
      <c r="J120" s="49">
        <f t="shared" si="43"/>
        <v>855</v>
      </c>
      <c r="K120" s="64">
        <f t="shared" si="43"/>
        <v>47445477</v>
      </c>
      <c r="L120" s="63">
        <f t="shared" si="43"/>
        <v>20</v>
      </c>
      <c r="M120" s="49">
        <f t="shared" si="43"/>
        <v>330</v>
      </c>
      <c r="N120" s="64">
        <f t="shared" si="43"/>
        <v>34205075</v>
      </c>
      <c r="O120" s="63">
        <f t="shared" si="43"/>
        <v>0</v>
      </c>
      <c r="P120" s="49">
        <f t="shared" si="43"/>
        <v>0</v>
      </c>
      <c r="Q120" s="64">
        <f t="shared" si="43"/>
        <v>0</v>
      </c>
      <c r="R120" s="63">
        <f t="shared" si="43"/>
        <v>0</v>
      </c>
      <c r="S120" s="49">
        <f t="shared" si="43"/>
        <v>0</v>
      </c>
      <c r="T120" s="64">
        <f t="shared" si="43"/>
        <v>0</v>
      </c>
      <c r="U120" s="63">
        <f t="shared" si="43"/>
        <v>0</v>
      </c>
      <c r="V120" s="49">
        <f t="shared" si="43"/>
        <v>0</v>
      </c>
      <c r="W120" s="64">
        <f t="shared" si="43"/>
        <v>0</v>
      </c>
      <c r="X120" s="63">
        <f t="shared" si="43"/>
        <v>0</v>
      </c>
      <c r="Y120" s="49">
        <f t="shared" si="43"/>
        <v>0</v>
      </c>
      <c r="Z120" s="64">
        <f t="shared" si="43"/>
        <v>0</v>
      </c>
      <c r="AA120" s="63">
        <f t="shared" si="43"/>
        <v>1</v>
      </c>
      <c r="AB120" s="49">
        <f t="shared" si="43"/>
        <v>40</v>
      </c>
      <c r="AC120" s="49">
        <f t="shared" si="43"/>
        <v>4919152</v>
      </c>
      <c r="AD120" s="75">
        <f t="shared" si="43"/>
        <v>89</v>
      </c>
      <c r="AE120" s="49">
        <f t="shared" si="43"/>
        <v>1225</v>
      </c>
      <c r="AF120" s="80">
        <f t="shared" si="43"/>
        <v>86569704</v>
      </c>
      <c r="AG120" s="20">
        <f t="shared" si="43"/>
        <v>244</v>
      </c>
      <c r="AH120" s="18">
        <f>AG120/'Multi-Family'!AE107</f>
        <v>0.24872579001019368</v>
      </c>
      <c r="AI120" s="17">
        <f>SUM(AI108:AI119)</f>
        <v>17822170</v>
      </c>
      <c r="AJ120" s="18">
        <f>AI120/'Multi-Family'!AF107</f>
        <v>0.25924086237042337</v>
      </c>
      <c r="AK120" s="85">
        <f>AI120</f>
        <v>17822170</v>
      </c>
    </row>
    <row r="121" spans="1:37" s="48" customFormat="1" x14ac:dyDescent="0.2">
      <c r="A121" s="5" t="s">
        <v>17</v>
      </c>
      <c r="B121" s="86">
        <v>2013</v>
      </c>
      <c r="C121" s="61">
        <v>0</v>
      </c>
      <c r="D121" s="8">
        <v>0</v>
      </c>
      <c r="E121" s="62">
        <v>0</v>
      </c>
      <c r="F121" s="117"/>
      <c r="G121" s="117"/>
      <c r="H121" s="117"/>
      <c r="I121" s="61">
        <v>0</v>
      </c>
      <c r="J121" s="8">
        <v>0</v>
      </c>
      <c r="K121" s="62">
        <v>0</v>
      </c>
      <c r="L121" s="61">
        <v>0</v>
      </c>
      <c r="M121" s="8">
        <v>0</v>
      </c>
      <c r="N121" s="62">
        <v>0</v>
      </c>
      <c r="O121" s="61">
        <v>0</v>
      </c>
      <c r="P121" s="8">
        <v>0</v>
      </c>
      <c r="Q121" s="62">
        <v>0</v>
      </c>
      <c r="R121" s="61">
        <v>0</v>
      </c>
      <c r="S121" s="8">
        <v>0</v>
      </c>
      <c r="T121" s="62">
        <v>0</v>
      </c>
      <c r="U121" s="61">
        <v>0</v>
      </c>
      <c r="V121" s="8">
        <v>0</v>
      </c>
      <c r="W121" s="62">
        <v>0</v>
      </c>
      <c r="X121" s="61">
        <v>0</v>
      </c>
      <c r="Y121" s="8">
        <v>0</v>
      </c>
      <c r="Z121" s="62">
        <v>0</v>
      </c>
      <c r="AA121" s="61">
        <v>0</v>
      </c>
      <c r="AB121" s="8">
        <v>0</v>
      </c>
      <c r="AC121" s="8">
        <v>0</v>
      </c>
      <c r="AD121" s="74"/>
      <c r="AE121" s="8"/>
      <c r="AF121" s="79"/>
      <c r="AG121" s="19">
        <f>AE121-'Multi-Family'!AE108</f>
        <v>-26</v>
      </c>
      <c r="AH121" s="13">
        <f>AG121/'Multi-Family'!AE108</f>
        <v>-1</v>
      </c>
      <c r="AI121" s="12">
        <f>AF121-'Multi-Family'!AF108</f>
        <v>-2539084</v>
      </c>
      <c r="AJ121" s="13">
        <f>AI121/'Multi-Family'!AF108</f>
        <v>-1</v>
      </c>
      <c r="AK121" s="84">
        <f>AI121</f>
        <v>-2539084</v>
      </c>
    </row>
    <row r="122" spans="1:37" s="48" customFormat="1" x14ac:dyDescent="0.2">
      <c r="A122" s="2" t="s">
        <v>18</v>
      </c>
      <c r="B122" s="86">
        <v>2013</v>
      </c>
      <c r="C122" s="61">
        <v>0</v>
      </c>
      <c r="D122" s="8">
        <v>0</v>
      </c>
      <c r="E122" s="62">
        <v>0</v>
      </c>
      <c r="F122" s="117"/>
      <c r="G122" s="117"/>
      <c r="H122" s="117"/>
      <c r="I122" s="61">
        <v>2</v>
      </c>
      <c r="J122" s="8">
        <v>40</v>
      </c>
      <c r="K122" s="62">
        <v>2818172</v>
      </c>
      <c r="L122" s="61">
        <v>0</v>
      </c>
      <c r="M122" s="8">
        <v>0</v>
      </c>
      <c r="N122" s="62">
        <v>0</v>
      </c>
      <c r="O122" s="61">
        <v>0</v>
      </c>
      <c r="P122" s="8">
        <v>0</v>
      </c>
      <c r="Q122" s="62">
        <v>0</v>
      </c>
      <c r="R122" s="61">
        <v>0</v>
      </c>
      <c r="S122" s="8">
        <v>0</v>
      </c>
      <c r="T122" s="62">
        <v>0</v>
      </c>
      <c r="U122" s="61">
        <v>0</v>
      </c>
      <c r="V122" s="8">
        <v>0</v>
      </c>
      <c r="W122" s="62">
        <v>0</v>
      </c>
      <c r="X122" s="61">
        <v>0</v>
      </c>
      <c r="Y122" s="8">
        <v>0</v>
      </c>
      <c r="Z122" s="62">
        <v>0</v>
      </c>
      <c r="AA122" s="61">
        <v>0</v>
      </c>
      <c r="AB122" s="8">
        <v>0</v>
      </c>
      <c r="AC122" s="8">
        <v>0</v>
      </c>
      <c r="AD122" s="74">
        <f t="shared" ref="AD122:AD132" si="44">SUM(C122+I122+L122+O122+R122+U122+X122+AA122)</f>
        <v>2</v>
      </c>
      <c r="AE122" s="8">
        <f t="shared" ref="AE122:AE132" si="45">SUM(D122+J122+M122+P122+S122+V122+Y122+AB122)</f>
        <v>40</v>
      </c>
      <c r="AF122" s="79">
        <f t="shared" ref="AF122:AF132" si="46">SUM(E122+K122+N122+Q122+T122+W122+Z122+AC122)</f>
        <v>2818172</v>
      </c>
      <c r="AG122" s="19">
        <f>AE122-'Multi-Family'!AE109</f>
        <v>-198</v>
      </c>
      <c r="AH122" s="13">
        <f>AG122/'Multi-Family'!AE109</f>
        <v>-0.83193277310924374</v>
      </c>
      <c r="AI122" s="12">
        <f>AF122-'Multi-Family'!AF109</f>
        <v>-74347</v>
      </c>
      <c r="AJ122" s="13">
        <f>AI122/'Multi-Family'!AF109</f>
        <v>-2.5703201949580971E-2</v>
      </c>
      <c r="AK122" s="84">
        <f t="shared" ref="AK122:AK132" si="47">AK121+AI122</f>
        <v>-2613431</v>
      </c>
    </row>
    <row r="123" spans="1:37" s="48" customFormat="1" x14ac:dyDescent="0.2">
      <c r="A123" s="2" t="s">
        <v>19</v>
      </c>
      <c r="B123" s="86">
        <v>2013</v>
      </c>
      <c r="C123" s="61">
        <v>0</v>
      </c>
      <c r="D123" s="8">
        <v>0</v>
      </c>
      <c r="E123" s="62">
        <v>0</v>
      </c>
      <c r="F123" s="117"/>
      <c r="G123" s="117"/>
      <c r="H123" s="117"/>
      <c r="I123" s="61">
        <v>0</v>
      </c>
      <c r="J123" s="8">
        <v>0</v>
      </c>
      <c r="K123" s="62">
        <v>0</v>
      </c>
      <c r="L123" s="61">
        <v>3</v>
      </c>
      <c r="M123" s="8">
        <v>110</v>
      </c>
      <c r="N123" s="62">
        <v>6356492</v>
      </c>
      <c r="O123" s="61">
        <v>0</v>
      </c>
      <c r="P123" s="8">
        <v>0</v>
      </c>
      <c r="Q123" s="62">
        <v>0</v>
      </c>
      <c r="R123" s="61">
        <v>0</v>
      </c>
      <c r="S123" s="8">
        <v>0</v>
      </c>
      <c r="T123" s="62">
        <v>0</v>
      </c>
      <c r="U123" s="61">
        <v>0</v>
      </c>
      <c r="V123" s="8">
        <v>0</v>
      </c>
      <c r="W123" s="62">
        <v>0</v>
      </c>
      <c r="X123" s="61">
        <v>0</v>
      </c>
      <c r="Y123" s="8">
        <v>0</v>
      </c>
      <c r="Z123" s="62">
        <v>0</v>
      </c>
      <c r="AA123" s="61">
        <v>0</v>
      </c>
      <c r="AB123" s="8">
        <v>0</v>
      </c>
      <c r="AC123" s="8">
        <v>0</v>
      </c>
      <c r="AD123" s="74">
        <f t="shared" si="44"/>
        <v>3</v>
      </c>
      <c r="AE123" s="8">
        <f t="shared" si="45"/>
        <v>110</v>
      </c>
      <c r="AF123" s="79">
        <f t="shared" si="46"/>
        <v>6356492</v>
      </c>
      <c r="AG123" s="19">
        <f>AE123-'Multi-Family'!AE110</f>
        <v>-149</v>
      </c>
      <c r="AH123" s="13">
        <f>AG123/'Multi-Family'!AE110</f>
        <v>-0.57528957528957525</v>
      </c>
      <c r="AI123" s="12">
        <f>AF123-'Multi-Family'!AF110</f>
        <v>-22910846</v>
      </c>
      <c r="AJ123" s="13">
        <f>AI123/'Multi-Family'!AF110</f>
        <v>-0.78281277238128044</v>
      </c>
      <c r="AK123" s="84">
        <f t="shared" si="47"/>
        <v>-25524277</v>
      </c>
    </row>
    <row r="124" spans="1:37" s="48" customFormat="1" x14ac:dyDescent="0.2">
      <c r="A124" s="2" t="s">
        <v>20</v>
      </c>
      <c r="B124" s="86">
        <v>2013</v>
      </c>
      <c r="C124" s="61">
        <v>0</v>
      </c>
      <c r="D124" s="8">
        <v>0</v>
      </c>
      <c r="E124" s="62">
        <v>0</v>
      </c>
      <c r="F124" s="117"/>
      <c r="G124" s="117"/>
      <c r="H124" s="117"/>
      <c r="I124" s="61">
        <v>17</v>
      </c>
      <c r="J124" s="8">
        <v>342</v>
      </c>
      <c r="K124" s="62">
        <v>22222764</v>
      </c>
      <c r="L124" s="61">
        <v>9</v>
      </c>
      <c r="M124" s="8">
        <v>229</v>
      </c>
      <c r="N124" s="62">
        <v>19058549</v>
      </c>
      <c r="O124" s="61">
        <v>0</v>
      </c>
      <c r="P124" s="8">
        <v>0</v>
      </c>
      <c r="Q124" s="62">
        <v>0</v>
      </c>
      <c r="R124" s="61">
        <v>0</v>
      </c>
      <c r="S124" s="8">
        <v>0</v>
      </c>
      <c r="T124" s="62">
        <v>0</v>
      </c>
      <c r="U124" s="61">
        <v>0</v>
      </c>
      <c r="V124" s="8">
        <v>0</v>
      </c>
      <c r="W124" s="62">
        <v>0</v>
      </c>
      <c r="X124" s="61">
        <v>0</v>
      </c>
      <c r="Y124" s="8">
        <v>0</v>
      </c>
      <c r="Z124" s="62">
        <v>0</v>
      </c>
      <c r="AA124" s="61">
        <v>0</v>
      </c>
      <c r="AB124" s="8">
        <v>0</v>
      </c>
      <c r="AC124" s="8">
        <v>0</v>
      </c>
      <c r="AD124" s="74">
        <f t="shared" si="44"/>
        <v>26</v>
      </c>
      <c r="AE124" s="8">
        <f t="shared" si="45"/>
        <v>571</v>
      </c>
      <c r="AF124" s="79">
        <f t="shared" si="46"/>
        <v>41281313</v>
      </c>
      <c r="AG124" s="19">
        <f>AE124-'Multi-Family'!AE111</f>
        <v>565</v>
      </c>
      <c r="AH124" s="13">
        <f>AG124/'Multi-Family'!AE111</f>
        <v>94.166666666666671</v>
      </c>
      <c r="AI124" s="12">
        <f>AF124-'Multi-Family'!AF111</f>
        <v>40604977</v>
      </c>
      <c r="AJ124" s="13">
        <f>AI124/'Multi-Family'!AF111</f>
        <v>60.036693300371411</v>
      </c>
      <c r="AK124" s="84">
        <f t="shared" si="47"/>
        <v>15080700</v>
      </c>
    </row>
    <row r="125" spans="1:37" s="48" customFormat="1" x14ac:dyDescent="0.2">
      <c r="A125" s="2" t="s">
        <v>21</v>
      </c>
      <c r="B125" s="86">
        <v>2013</v>
      </c>
      <c r="C125" s="61">
        <v>0</v>
      </c>
      <c r="D125" s="8">
        <v>0</v>
      </c>
      <c r="E125" s="62">
        <v>0</v>
      </c>
      <c r="F125" s="117"/>
      <c r="G125" s="117"/>
      <c r="H125" s="117"/>
      <c r="I125" s="61">
        <v>0</v>
      </c>
      <c r="J125" s="8">
        <v>0</v>
      </c>
      <c r="K125" s="62">
        <v>0</v>
      </c>
      <c r="L125" s="61">
        <v>0</v>
      </c>
      <c r="M125" s="8">
        <v>0</v>
      </c>
      <c r="N125" s="62">
        <v>0</v>
      </c>
      <c r="O125" s="61">
        <v>0</v>
      </c>
      <c r="P125" s="8">
        <v>0</v>
      </c>
      <c r="Q125" s="62">
        <v>0</v>
      </c>
      <c r="R125" s="61">
        <v>0</v>
      </c>
      <c r="S125" s="8">
        <v>0</v>
      </c>
      <c r="T125" s="62">
        <v>0</v>
      </c>
      <c r="U125" s="61">
        <v>0</v>
      </c>
      <c r="V125" s="8">
        <v>0</v>
      </c>
      <c r="W125" s="62">
        <v>0</v>
      </c>
      <c r="X125" s="61">
        <v>0</v>
      </c>
      <c r="Y125" s="8">
        <v>0</v>
      </c>
      <c r="Z125" s="62">
        <v>0</v>
      </c>
      <c r="AA125" s="61">
        <v>0</v>
      </c>
      <c r="AB125" s="8">
        <v>0</v>
      </c>
      <c r="AC125" s="8">
        <v>0</v>
      </c>
      <c r="AD125" s="74">
        <f t="shared" si="44"/>
        <v>0</v>
      </c>
      <c r="AE125" s="8">
        <f t="shared" si="45"/>
        <v>0</v>
      </c>
      <c r="AF125" s="79">
        <f t="shared" si="46"/>
        <v>0</v>
      </c>
      <c r="AG125" s="19">
        <f>AE125-'Multi-Family'!AE112</f>
        <v>-50</v>
      </c>
      <c r="AH125" s="13">
        <f>AG125/'Multi-Family'!AE112</f>
        <v>-1</v>
      </c>
      <c r="AI125" s="12">
        <f>AF125-'Multi-Family'!AF112</f>
        <v>-2934940</v>
      </c>
      <c r="AJ125" s="13">
        <f>AI125/'Multi-Family'!AF112</f>
        <v>-1</v>
      </c>
      <c r="AK125" s="84">
        <f t="shared" si="47"/>
        <v>12145760</v>
      </c>
    </row>
    <row r="126" spans="1:37" s="48" customFormat="1" x14ac:dyDescent="0.2">
      <c r="A126" s="2" t="s">
        <v>22</v>
      </c>
      <c r="B126" s="86">
        <v>2013</v>
      </c>
      <c r="C126" s="61">
        <v>0</v>
      </c>
      <c r="D126" s="8">
        <v>0</v>
      </c>
      <c r="E126" s="62">
        <v>0</v>
      </c>
      <c r="F126" s="117"/>
      <c r="G126" s="117"/>
      <c r="H126" s="117"/>
      <c r="I126" s="61">
        <v>2</v>
      </c>
      <c r="J126" s="8">
        <v>104</v>
      </c>
      <c r="K126" s="62">
        <v>10163045</v>
      </c>
      <c r="L126" s="61">
        <v>0</v>
      </c>
      <c r="M126" s="8">
        <v>0</v>
      </c>
      <c r="N126" s="62">
        <v>0</v>
      </c>
      <c r="O126" s="61">
        <v>0</v>
      </c>
      <c r="P126" s="8">
        <v>0</v>
      </c>
      <c r="Q126" s="62">
        <v>0</v>
      </c>
      <c r="R126" s="61">
        <v>0</v>
      </c>
      <c r="S126" s="8">
        <v>0</v>
      </c>
      <c r="T126" s="62">
        <v>0</v>
      </c>
      <c r="U126" s="61">
        <v>0</v>
      </c>
      <c r="V126" s="8">
        <v>0</v>
      </c>
      <c r="W126" s="62">
        <v>0</v>
      </c>
      <c r="X126" s="61">
        <v>0</v>
      </c>
      <c r="Y126" s="8">
        <v>0</v>
      </c>
      <c r="Z126" s="62">
        <v>0</v>
      </c>
      <c r="AA126" s="61">
        <v>0</v>
      </c>
      <c r="AB126" s="8">
        <v>0</v>
      </c>
      <c r="AC126" s="8">
        <v>0</v>
      </c>
      <c r="AD126" s="74">
        <f t="shared" si="44"/>
        <v>2</v>
      </c>
      <c r="AE126" s="8">
        <f t="shared" si="45"/>
        <v>104</v>
      </c>
      <c r="AF126" s="79">
        <f t="shared" si="46"/>
        <v>10163045</v>
      </c>
      <c r="AG126" s="19">
        <f>AE126-'Multi-Family'!AE113</f>
        <v>-149</v>
      </c>
      <c r="AH126" s="13">
        <f>AG126/'Multi-Family'!AE113</f>
        <v>-0.58893280632411071</v>
      </c>
      <c r="AI126" s="12">
        <f>AF126-'Multi-Family'!AF113</f>
        <v>-8803411</v>
      </c>
      <c r="AJ126" s="13">
        <f>AI126/'Multi-Family'!AF113</f>
        <v>-0.46415687780574294</v>
      </c>
      <c r="AK126" s="84">
        <f t="shared" si="47"/>
        <v>3342349</v>
      </c>
    </row>
    <row r="127" spans="1:37" s="48" customFormat="1" x14ac:dyDescent="0.2">
      <c r="A127" s="2" t="s">
        <v>23</v>
      </c>
      <c r="B127" s="86">
        <v>2013</v>
      </c>
      <c r="C127" s="61">
        <v>0</v>
      </c>
      <c r="D127" s="8">
        <v>0</v>
      </c>
      <c r="E127" s="62">
        <v>0</v>
      </c>
      <c r="F127" s="117"/>
      <c r="G127" s="117"/>
      <c r="H127" s="117"/>
      <c r="I127" s="61">
        <v>5</v>
      </c>
      <c r="J127" s="8">
        <v>162</v>
      </c>
      <c r="K127" s="62">
        <v>11592560</v>
      </c>
      <c r="L127" s="61">
        <v>2</v>
      </c>
      <c r="M127" s="8">
        <v>48</v>
      </c>
      <c r="N127" s="62">
        <v>3322536</v>
      </c>
      <c r="O127" s="61">
        <v>0</v>
      </c>
      <c r="P127" s="8">
        <v>0</v>
      </c>
      <c r="Q127" s="62">
        <v>0</v>
      </c>
      <c r="R127" s="61">
        <v>0</v>
      </c>
      <c r="S127" s="8">
        <v>0</v>
      </c>
      <c r="T127" s="62">
        <v>0</v>
      </c>
      <c r="U127" s="61">
        <v>0</v>
      </c>
      <c r="V127" s="8">
        <v>0</v>
      </c>
      <c r="W127" s="62">
        <v>0</v>
      </c>
      <c r="X127" s="61">
        <v>0</v>
      </c>
      <c r="Y127" s="8">
        <v>0</v>
      </c>
      <c r="Z127" s="62">
        <v>0</v>
      </c>
      <c r="AA127" s="61">
        <v>0</v>
      </c>
      <c r="AB127" s="8">
        <v>0</v>
      </c>
      <c r="AC127" s="8">
        <v>0</v>
      </c>
      <c r="AD127" s="74">
        <f t="shared" si="44"/>
        <v>7</v>
      </c>
      <c r="AE127" s="8">
        <f t="shared" si="45"/>
        <v>210</v>
      </c>
      <c r="AF127" s="79">
        <f t="shared" si="46"/>
        <v>14915096</v>
      </c>
      <c r="AG127" s="19">
        <f>AE127-'Multi-Family'!AE114</f>
        <v>188</v>
      </c>
      <c r="AH127" s="13">
        <f>AG127/'Multi-Family'!AE114</f>
        <v>8.545454545454545</v>
      </c>
      <c r="AI127" s="12">
        <f>AF127-'Multi-Family'!AF114</f>
        <v>13519744</v>
      </c>
      <c r="AJ127" s="13">
        <f>AI127/'Multi-Family'!AF114</f>
        <v>9.6891279046434153</v>
      </c>
      <c r="AK127" s="84">
        <f t="shared" si="47"/>
        <v>16862093</v>
      </c>
    </row>
    <row r="128" spans="1:37" s="48" customFormat="1" x14ac:dyDescent="0.2">
      <c r="A128" s="2" t="s">
        <v>24</v>
      </c>
      <c r="B128" s="86">
        <v>2013</v>
      </c>
      <c r="C128" s="61">
        <v>0</v>
      </c>
      <c r="D128" s="8">
        <v>0</v>
      </c>
      <c r="E128" s="62">
        <v>0</v>
      </c>
      <c r="F128" s="117"/>
      <c r="G128" s="117"/>
      <c r="H128" s="117"/>
      <c r="I128" s="61">
        <v>2</v>
      </c>
      <c r="J128" s="8">
        <v>124</v>
      </c>
      <c r="K128" s="62">
        <v>7665880</v>
      </c>
      <c r="L128" s="61">
        <v>4</v>
      </c>
      <c r="M128" s="8">
        <v>18</v>
      </c>
      <c r="N128" s="62">
        <v>2211888</v>
      </c>
      <c r="O128" s="61">
        <v>0</v>
      </c>
      <c r="P128" s="8">
        <v>0</v>
      </c>
      <c r="Q128" s="62">
        <v>0</v>
      </c>
      <c r="R128" s="61">
        <v>0</v>
      </c>
      <c r="S128" s="8">
        <v>0</v>
      </c>
      <c r="T128" s="62">
        <v>0</v>
      </c>
      <c r="U128" s="61">
        <v>0</v>
      </c>
      <c r="V128" s="8">
        <v>0</v>
      </c>
      <c r="W128" s="62">
        <v>0</v>
      </c>
      <c r="X128" s="61">
        <v>0</v>
      </c>
      <c r="Y128" s="8">
        <v>0</v>
      </c>
      <c r="Z128" s="62">
        <v>0</v>
      </c>
      <c r="AA128" s="61">
        <v>0</v>
      </c>
      <c r="AB128" s="8">
        <v>0</v>
      </c>
      <c r="AC128" s="8">
        <v>0</v>
      </c>
      <c r="AD128" s="74">
        <f t="shared" si="44"/>
        <v>6</v>
      </c>
      <c r="AE128" s="8">
        <f t="shared" si="45"/>
        <v>142</v>
      </c>
      <c r="AF128" s="79">
        <f t="shared" si="46"/>
        <v>9877768</v>
      </c>
      <c r="AG128" s="19">
        <f>AE128-'Multi-Family'!AE115</f>
        <v>122</v>
      </c>
      <c r="AH128" s="13">
        <f>AG128/'Multi-Family'!AE115</f>
        <v>6.1</v>
      </c>
      <c r="AI128" s="12">
        <f>AF128-'Multi-Family'!AF115</f>
        <v>7735384</v>
      </c>
      <c r="AJ128" s="13">
        <f>AI128/'Multi-Family'!AF115</f>
        <v>3.6106430966624097</v>
      </c>
      <c r="AK128" s="84">
        <f t="shared" si="47"/>
        <v>24597477</v>
      </c>
    </row>
    <row r="129" spans="1:50" s="48" customFormat="1" x14ac:dyDescent="0.2">
      <c r="A129" s="2" t="s">
        <v>25</v>
      </c>
      <c r="B129" s="86">
        <v>2013</v>
      </c>
      <c r="C129" s="61">
        <v>0</v>
      </c>
      <c r="D129" s="8">
        <v>0</v>
      </c>
      <c r="E129" s="62">
        <v>0</v>
      </c>
      <c r="F129" s="117"/>
      <c r="G129" s="117"/>
      <c r="H129" s="117"/>
      <c r="I129" s="61">
        <v>9</v>
      </c>
      <c r="J129" s="8">
        <v>208</v>
      </c>
      <c r="K129" s="62">
        <v>15780939</v>
      </c>
      <c r="L129" s="61">
        <v>0</v>
      </c>
      <c r="M129" s="8">
        <v>0</v>
      </c>
      <c r="N129" s="62">
        <v>0</v>
      </c>
      <c r="O129" s="61">
        <v>0</v>
      </c>
      <c r="P129" s="8">
        <v>0</v>
      </c>
      <c r="Q129" s="62">
        <v>0</v>
      </c>
      <c r="R129" s="61">
        <v>0</v>
      </c>
      <c r="S129" s="8">
        <v>0</v>
      </c>
      <c r="T129" s="62">
        <v>0</v>
      </c>
      <c r="U129" s="61">
        <v>0</v>
      </c>
      <c r="V129" s="8">
        <v>0</v>
      </c>
      <c r="W129" s="62">
        <v>0</v>
      </c>
      <c r="X129" s="61">
        <v>0</v>
      </c>
      <c r="Y129" s="8">
        <v>0</v>
      </c>
      <c r="Z129" s="62">
        <v>0</v>
      </c>
      <c r="AA129" s="61">
        <v>0</v>
      </c>
      <c r="AB129" s="8">
        <v>0</v>
      </c>
      <c r="AC129" s="8">
        <v>0</v>
      </c>
      <c r="AD129" s="74">
        <f t="shared" si="44"/>
        <v>9</v>
      </c>
      <c r="AE129" s="8">
        <f t="shared" si="45"/>
        <v>208</v>
      </c>
      <c r="AF129" s="79">
        <f t="shared" si="46"/>
        <v>15780939</v>
      </c>
      <c r="AG129" s="19">
        <f>AE129-'Multi-Family'!AE116</f>
        <v>174</v>
      </c>
      <c r="AH129" s="13">
        <f>AG129/'Multi-Family'!AE116</f>
        <v>5.117647058823529</v>
      </c>
      <c r="AI129" s="12">
        <f>AF129-'Multi-Family'!AF116</f>
        <v>13616003</v>
      </c>
      <c r="AJ129" s="13">
        <f>AI129/'Multi-Family'!AF116</f>
        <v>6.2893328024477402</v>
      </c>
      <c r="AK129" s="84">
        <f t="shared" si="47"/>
        <v>38213480</v>
      </c>
    </row>
    <row r="130" spans="1:50" s="48" customFormat="1" x14ac:dyDescent="0.2">
      <c r="A130" s="2" t="s">
        <v>26</v>
      </c>
      <c r="B130" s="86">
        <v>2013</v>
      </c>
      <c r="C130" s="61">
        <v>0</v>
      </c>
      <c r="D130" s="8">
        <v>0</v>
      </c>
      <c r="E130" s="62">
        <v>0</v>
      </c>
      <c r="F130" s="117"/>
      <c r="G130" s="117"/>
      <c r="H130" s="117"/>
      <c r="I130" s="61">
        <v>3</v>
      </c>
      <c r="J130" s="8">
        <v>69</v>
      </c>
      <c r="K130" s="62">
        <v>4307035</v>
      </c>
      <c r="L130" s="61">
        <v>0</v>
      </c>
      <c r="M130" s="8">
        <v>0</v>
      </c>
      <c r="N130" s="62">
        <v>0</v>
      </c>
      <c r="O130" s="61">
        <v>0</v>
      </c>
      <c r="P130" s="8">
        <v>0</v>
      </c>
      <c r="Q130" s="62">
        <v>0</v>
      </c>
      <c r="R130" s="61">
        <v>0</v>
      </c>
      <c r="S130" s="8">
        <v>0</v>
      </c>
      <c r="T130" s="62">
        <v>0</v>
      </c>
      <c r="U130" s="61">
        <v>0</v>
      </c>
      <c r="V130" s="8">
        <v>0</v>
      </c>
      <c r="W130" s="62">
        <v>0</v>
      </c>
      <c r="X130" s="61">
        <v>0</v>
      </c>
      <c r="Y130" s="8">
        <v>0</v>
      </c>
      <c r="Z130" s="62">
        <v>0</v>
      </c>
      <c r="AA130" s="61">
        <v>0</v>
      </c>
      <c r="AB130" s="8">
        <v>0</v>
      </c>
      <c r="AC130" s="8">
        <v>0</v>
      </c>
      <c r="AD130" s="74">
        <f t="shared" si="44"/>
        <v>3</v>
      </c>
      <c r="AE130" s="8">
        <f t="shared" si="45"/>
        <v>69</v>
      </c>
      <c r="AF130" s="79">
        <f t="shared" si="46"/>
        <v>4307035</v>
      </c>
      <c r="AG130" s="19">
        <f>AE130-'Multi-Family'!AE117</f>
        <v>-9</v>
      </c>
      <c r="AH130" s="13">
        <f>AG130/'Multi-Family'!AE117</f>
        <v>-0.11538461538461539</v>
      </c>
      <c r="AI130" s="12">
        <f>AF130-'Multi-Family'!AF117</f>
        <v>-1175713</v>
      </c>
      <c r="AJ130" s="13">
        <f>AI130/'Multi-Family'!AF117</f>
        <v>-0.21443863551635056</v>
      </c>
      <c r="AK130" s="84">
        <f t="shared" si="47"/>
        <v>37037767</v>
      </c>
    </row>
    <row r="131" spans="1:50" s="48" customFormat="1" x14ac:dyDescent="0.2">
      <c r="A131" s="2" t="s">
        <v>27</v>
      </c>
      <c r="B131" s="86">
        <v>2013</v>
      </c>
      <c r="C131" s="61">
        <v>0</v>
      </c>
      <c r="D131" s="8">
        <v>0</v>
      </c>
      <c r="E131" s="62">
        <v>0</v>
      </c>
      <c r="F131" s="117"/>
      <c r="G131" s="117"/>
      <c r="H131" s="117"/>
      <c r="I131" s="61">
        <v>3</v>
      </c>
      <c r="J131" s="8">
        <v>63</v>
      </c>
      <c r="K131" s="62">
        <v>3688373</v>
      </c>
      <c r="L131" s="61">
        <v>1</v>
      </c>
      <c r="M131" s="8">
        <v>5</v>
      </c>
      <c r="N131" s="62">
        <v>1026385</v>
      </c>
      <c r="O131" s="61">
        <v>0</v>
      </c>
      <c r="P131" s="8">
        <v>0</v>
      </c>
      <c r="Q131" s="62">
        <v>0</v>
      </c>
      <c r="R131" s="61">
        <v>0</v>
      </c>
      <c r="S131" s="8">
        <v>0</v>
      </c>
      <c r="T131" s="62">
        <v>0</v>
      </c>
      <c r="U131" s="61">
        <v>0</v>
      </c>
      <c r="V131" s="8">
        <v>0</v>
      </c>
      <c r="W131" s="62">
        <v>0</v>
      </c>
      <c r="X131" s="61">
        <v>0</v>
      </c>
      <c r="Y131" s="8">
        <v>0</v>
      </c>
      <c r="Z131" s="62">
        <v>0</v>
      </c>
      <c r="AA131" s="61">
        <v>0</v>
      </c>
      <c r="AB131" s="8">
        <v>0</v>
      </c>
      <c r="AC131" s="8">
        <v>0</v>
      </c>
      <c r="AD131" s="74">
        <f t="shared" si="44"/>
        <v>4</v>
      </c>
      <c r="AE131" s="8">
        <f t="shared" si="45"/>
        <v>68</v>
      </c>
      <c r="AF131" s="79">
        <f t="shared" si="46"/>
        <v>4714758</v>
      </c>
      <c r="AG131" s="19">
        <f>AE131-'Multi-Family'!AE118</f>
        <v>-99</v>
      </c>
      <c r="AH131" s="13">
        <f>AG131/'Multi-Family'!AE118</f>
        <v>-0.59281437125748504</v>
      </c>
      <c r="AI131" s="12">
        <f>AF131-'Multi-Family'!AF118</f>
        <v>-8261909</v>
      </c>
      <c r="AJ131" s="13">
        <f>AI131/'Multi-Family'!AF118</f>
        <v>-0.63667419376639622</v>
      </c>
      <c r="AK131" s="84">
        <f t="shared" si="47"/>
        <v>28775858</v>
      </c>
    </row>
    <row r="132" spans="1:50" s="48" customFormat="1" x14ac:dyDescent="0.2">
      <c r="A132" s="2" t="s">
        <v>28</v>
      </c>
      <c r="B132" s="86">
        <v>2013</v>
      </c>
      <c r="C132" s="61">
        <v>0</v>
      </c>
      <c r="D132" s="8">
        <v>0</v>
      </c>
      <c r="E132" s="62">
        <v>0</v>
      </c>
      <c r="F132" s="117"/>
      <c r="G132" s="117"/>
      <c r="H132" s="117"/>
      <c r="I132" s="61">
        <v>3</v>
      </c>
      <c r="J132" s="8">
        <v>83</v>
      </c>
      <c r="K132" s="62">
        <v>5587823</v>
      </c>
      <c r="L132" s="61">
        <v>0</v>
      </c>
      <c r="M132" s="8">
        <v>0</v>
      </c>
      <c r="N132" s="62">
        <v>0</v>
      </c>
      <c r="O132" s="61">
        <v>0</v>
      </c>
      <c r="P132" s="8">
        <v>0</v>
      </c>
      <c r="Q132" s="62">
        <v>0</v>
      </c>
      <c r="R132" s="61">
        <v>0</v>
      </c>
      <c r="S132" s="8">
        <v>0</v>
      </c>
      <c r="T132" s="62">
        <v>0</v>
      </c>
      <c r="U132" s="61">
        <v>0</v>
      </c>
      <c r="V132" s="8">
        <v>0</v>
      </c>
      <c r="W132" s="62">
        <v>0</v>
      </c>
      <c r="X132" s="61">
        <v>0</v>
      </c>
      <c r="Y132" s="8">
        <v>0</v>
      </c>
      <c r="Z132" s="62">
        <v>0</v>
      </c>
      <c r="AA132" s="61">
        <v>0</v>
      </c>
      <c r="AB132" s="8">
        <v>0</v>
      </c>
      <c r="AC132" s="8">
        <v>0</v>
      </c>
      <c r="AD132" s="74">
        <f t="shared" si="44"/>
        <v>3</v>
      </c>
      <c r="AE132" s="8">
        <f t="shared" si="45"/>
        <v>83</v>
      </c>
      <c r="AF132" s="79">
        <f t="shared" si="46"/>
        <v>5587823</v>
      </c>
      <c r="AG132" s="19">
        <f>AE132-'Multi-Family'!AE119</f>
        <v>11</v>
      </c>
      <c r="AH132" s="13">
        <f>AG132/'Multi-Family'!AE119</f>
        <v>0.15277777777777779</v>
      </c>
      <c r="AI132" s="12">
        <f>AF132-'Multi-Family'!AF119</f>
        <v>456879</v>
      </c>
      <c r="AJ132" s="13">
        <f>AI132/'Multi-Family'!AF119</f>
        <v>8.9043848461413722E-2</v>
      </c>
      <c r="AK132" s="84">
        <f t="shared" si="47"/>
        <v>29232737</v>
      </c>
    </row>
    <row r="133" spans="1:50" s="48" customFormat="1" ht="13.5" thickBot="1" x14ac:dyDescent="0.25">
      <c r="A133" s="14" t="s">
        <v>29</v>
      </c>
      <c r="B133" s="87">
        <v>2013</v>
      </c>
      <c r="C133" s="63">
        <f>SUM(C121:C132)</f>
        <v>0</v>
      </c>
      <c r="D133" s="49">
        <f>SUM(D121:D132)</f>
        <v>0</v>
      </c>
      <c r="E133" s="64">
        <f>SUM(E121:E132)</f>
        <v>0</v>
      </c>
      <c r="F133" s="118"/>
      <c r="G133" s="118"/>
      <c r="H133" s="118"/>
      <c r="I133" s="63">
        <f t="shared" ref="I133:AG133" si="48">SUM(I121:I132)</f>
        <v>46</v>
      </c>
      <c r="J133" s="49">
        <f t="shared" si="48"/>
        <v>1195</v>
      </c>
      <c r="K133" s="64">
        <f t="shared" si="48"/>
        <v>83826591</v>
      </c>
      <c r="L133" s="63">
        <f t="shared" si="48"/>
        <v>19</v>
      </c>
      <c r="M133" s="49">
        <f t="shared" si="48"/>
        <v>410</v>
      </c>
      <c r="N133" s="64">
        <f t="shared" si="48"/>
        <v>31975850</v>
      </c>
      <c r="O133" s="63">
        <f t="shared" si="48"/>
        <v>0</v>
      </c>
      <c r="P133" s="49">
        <f t="shared" si="48"/>
        <v>0</v>
      </c>
      <c r="Q133" s="64">
        <f t="shared" si="48"/>
        <v>0</v>
      </c>
      <c r="R133" s="63">
        <f t="shared" si="48"/>
        <v>0</v>
      </c>
      <c r="S133" s="49">
        <f t="shared" si="48"/>
        <v>0</v>
      </c>
      <c r="T133" s="64">
        <f t="shared" si="48"/>
        <v>0</v>
      </c>
      <c r="U133" s="63">
        <f t="shared" si="48"/>
        <v>0</v>
      </c>
      <c r="V133" s="49">
        <f t="shared" si="48"/>
        <v>0</v>
      </c>
      <c r="W133" s="64">
        <f t="shared" si="48"/>
        <v>0</v>
      </c>
      <c r="X133" s="63">
        <f t="shared" si="48"/>
        <v>0</v>
      </c>
      <c r="Y133" s="49">
        <f t="shared" si="48"/>
        <v>0</v>
      </c>
      <c r="Z133" s="64">
        <f t="shared" si="48"/>
        <v>0</v>
      </c>
      <c r="AA133" s="63">
        <f t="shared" si="48"/>
        <v>0</v>
      </c>
      <c r="AB133" s="49">
        <f t="shared" si="48"/>
        <v>0</v>
      </c>
      <c r="AC133" s="49">
        <f t="shared" si="48"/>
        <v>0</v>
      </c>
      <c r="AD133" s="75">
        <f t="shared" si="48"/>
        <v>65</v>
      </c>
      <c r="AE133" s="49">
        <f t="shared" si="48"/>
        <v>1605</v>
      </c>
      <c r="AF133" s="80">
        <f t="shared" si="48"/>
        <v>115802441</v>
      </c>
      <c r="AG133" s="20">
        <f t="shared" si="48"/>
        <v>380</v>
      </c>
      <c r="AH133" s="18">
        <f>AG133/'Multi-Family'!AE120</f>
        <v>0.31020408163265306</v>
      </c>
      <c r="AI133" s="17">
        <f>SUM(AI121:AI132)</f>
        <v>29232737</v>
      </c>
      <c r="AJ133" s="18">
        <f>AI133/'Multi-Family'!AF120</f>
        <v>0.33767860636326075</v>
      </c>
      <c r="AK133" s="85">
        <f>AI133</f>
        <v>29232737</v>
      </c>
    </row>
    <row r="134" spans="1:50" s="48" customFormat="1" x14ac:dyDescent="0.2">
      <c r="A134" s="5" t="s">
        <v>17</v>
      </c>
      <c r="B134" s="86">
        <v>2014</v>
      </c>
      <c r="C134" s="61">
        <v>0</v>
      </c>
      <c r="D134" s="8">
        <v>0</v>
      </c>
      <c r="E134" s="62">
        <v>0</v>
      </c>
      <c r="F134" s="117"/>
      <c r="G134" s="117"/>
      <c r="H134" s="117"/>
      <c r="I134" s="61">
        <v>2</v>
      </c>
      <c r="J134" s="8">
        <v>79</v>
      </c>
      <c r="K134" s="62">
        <v>6371435</v>
      </c>
      <c r="L134" s="61">
        <v>0</v>
      </c>
      <c r="M134" s="8">
        <v>0</v>
      </c>
      <c r="N134" s="62">
        <v>0</v>
      </c>
      <c r="O134" s="61">
        <v>0</v>
      </c>
      <c r="P134" s="8">
        <v>0</v>
      </c>
      <c r="Q134" s="62">
        <v>0</v>
      </c>
      <c r="R134" s="61">
        <v>0</v>
      </c>
      <c r="S134" s="8">
        <v>0</v>
      </c>
      <c r="T134" s="62">
        <v>0</v>
      </c>
      <c r="U134" s="61">
        <v>0</v>
      </c>
      <c r="V134" s="8">
        <v>0</v>
      </c>
      <c r="W134" s="62">
        <v>0</v>
      </c>
      <c r="X134" s="61">
        <v>0</v>
      </c>
      <c r="Y134" s="8">
        <v>0</v>
      </c>
      <c r="Z134" s="62">
        <v>0</v>
      </c>
      <c r="AA134" s="61">
        <v>0</v>
      </c>
      <c r="AB134" s="8">
        <v>0</v>
      </c>
      <c r="AC134" s="8">
        <v>0</v>
      </c>
      <c r="AD134" s="74">
        <f t="shared" ref="AD134:AD145" si="49">SUM(C134+I134+L134+O134+R134+U134+X134+AA134)</f>
        <v>2</v>
      </c>
      <c r="AE134" s="8">
        <f t="shared" ref="AE134:AE145" si="50">SUM(D134+J134+M134+P134+S134+V134+Y134+AB134)</f>
        <v>79</v>
      </c>
      <c r="AF134" s="79">
        <f t="shared" ref="AF134:AF145" si="51">SUM(E134+K134+N134+Q134+T134+W134+Z134+AC134)</f>
        <v>6371435</v>
      </c>
      <c r="AG134" s="19">
        <f>AE134-'Multi-Family'!AE121</f>
        <v>79</v>
      </c>
      <c r="AH134" s="13" t="e">
        <f>AG134/'Multi-Family'!AE121</f>
        <v>#DIV/0!</v>
      </c>
      <c r="AI134" s="12">
        <f>AF134-'Multi-Family'!AF121</f>
        <v>6371435</v>
      </c>
      <c r="AJ134" s="13" t="e">
        <f>AI134/'Multi-Family'!AF121</f>
        <v>#DIV/0!</v>
      </c>
      <c r="AK134" s="84">
        <f>AI134</f>
        <v>6371435</v>
      </c>
      <c r="AM134" s="1">
        <f t="array" ref="AM134:AX135">TRANSPOSE(AE134:AF145)</f>
        <v>79</v>
      </c>
      <c r="AN134" s="1">
        <v>137</v>
      </c>
      <c r="AO134" s="1">
        <v>184</v>
      </c>
      <c r="AP134" s="1">
        <v>240</v>
      </c>
      <c r="AQ134" s="1">
        <v>0</v>
      </c>
      <c r="AR134" s="1">
        <v>312</v>
      </c>
      <c r="AS134" s="1">
        <v>0</v>
      </c>
      <c r="AT134" s="1">
        <v>49</v>
      </c>
      <c r="AU134" s="1">
        <v>36</v>
      </c>
      <c r="AV134" s="1">
        <v>0</v>
      </c>
      <c r="AW134" s="1">
        <v>424</v>
      </c>
      <c r="AX134" s="1">
        <v>189</v>
      </c>
    </row>
    <row r="135" spans="1:50" s="48" customFormat="1" x14ac:dyDescent="0.2">
      <c r="A135" s="2" t="s">
        <v>18</v>
      </c>
      <c r="B135" s="86">
        <v>2014</v>
      </c>
      <c r="C135" s="61">
        <v>0</v>
      </c>
      <c r="D135" s="8">
        <v>0</v>
      </c>
      <c r="E135" s="62">
        <v>0</v>
      </c>
      <c r="F135" s="117"/>
      <c r="G135" s="117"/>
      <c r="H135" s="117"/>
      <c r="I135" s="61">
        <v>1</v>
      </c>
      <c r="J135" s="8">
        <v>90</v>
      </c>
      <c r="K135" s="62">
        <v>6753320</v>
      </c>
      <c r="L135" s="61">
        <v>3</v>
      </c>
      <c r="M135" s="8">
        <v>47</v>
      </c>
      <c r="N135" s="62">
        <v>5590368</v>
      </c>
      <c r="O135" s="61">
        <v>0</v>
      </c>
      <c r="P135" s="8">
        <v>0</v>
      </c>
      <c r="Q135" s="62">
        <v>0</v>
      </c>
      <c r="R135" s="61">
        <v>0</v>
      </c>
      <c r="S135" s="8">
        <v>0</v>
      </c>
      <c r="T135" s="62">
        <v>0</v>
      </c>
      <c r="U135" s="61">
        <v>0</v>
      </c>
      <c r="V135" s="8">
        <v>0</v>
      </c>
      <c r="W135" s="62">
        <v>0</v>
      </c>
      <c r="X135" s="61">
        <v>0</v>
      </c>
      <c r="Y135" s="8">
        <v>0</v>
      </c>
      <c r="Z135" s="62">
        <v>0</v>
      </c>
      <c r="AA135" s="61">
        <v>0</v>
      </c>
      <c r="AB135" s="8">
        <v>0</v>
      </c>
      <c r="AC135" s="8">
        <v>0</v>
      </c>
      <c r="AD135" s="74">
        <f t="shared" si="49"/>
        <v>4</v>
      </c>
      <c r="AE135" s="8">
        <f t="shared" si="50"/>
        <v>137</v>
      </c>
      <c r="AF135" s="79">
        <f t="shared" si="51"/>
        <v>12343688</v>
      </c>
      <c r="AG135" s="19">
        <f>AE135-'Multi-Family'!AE122</f>
        <v>97</v>
      </c>
      <c r="AH135" s="13">
        <f>AG135/'Multi-Family'!AE122</f>
        <v>2.4249999999999998</v>
      </c>
      <c r="AI135" s="12">
        <f>AF135-'Multi-Family'!AF122</f>
        <v>9525516</v>
      </c>
      <c r="AJ135" s="13">
        <f>AI135/'Multi-Family'!AF122</f>
        <v>3.3800335820524796</v>
      </c>
      <c r="AK135" s="84">
        <f t="shared" ref="AK135:AK145" si="52">AK134+AI135</f>
        <v>15896951</v>
      </c>
      <c r="AM135" s="1">
        <v>6371435</v>
      </c>
      <c r="AN135" s="1">
        <v>12343688</v>
      </c>
      <c r="AO135" s="1">
        <v>13034971</v>
      </c>
      <c r="AP135" s="1">
        <v>16416180</v>
      </c>
      <c r="AQ135" s="1">
        <v>0</v>
      </c>
      <c r="AR135" s="1">
        <v>35482193</v>
      </c>
      <c r="AS135" s="1">
        <v>0</v>
      </c>
      <c r="AT135" s="1">
        <v>4948238</v>
      </c>
      <c r="AU135" s="1">
        <v>2160108</v>
      </c>
      <c r="AV135" s="1">
        <v>2465000</v>
      </c>
      <c r="AW135" s="1">
        <v>37294826</v>
      </c>
      <c r="AX135" s="1">
        <v>18186933</v>
      </c>
    </row>
    <row r="136" spans="1:50" s="48" customFormat="1" x14ac:dyDescent="0.2">
      <c r="A136" s="2" t="s">
        <v>19</v>
      </c>
      <c r="B136" s="86">
        <v>2014</v>
      </c>
      <c r="C136" s="61">
        <v>0</v>
      </c>
      <c r="D136" s="8">
        <v>0</v>
      </c>
      <c r="E136" s="62">
        <v>0</v>
      </c>
      <c r="F136" s="117"/>
      <c r="G136" s="117"/>
      <c r="H136" s="117"/>
      <c r="I136" s="61">
        <v>13</v>
      </c>
      <c r="J136" s="8">
        <v>184</v>
      </c>
      <c r="K136" s="62">
        <v>13034971</v>
      </c>
      <c r="L136" s="61">
        <v>0</v>
      </c>
      <c r="M136" s="8">
        <v>0</v>
      </c>
      <c r="N136" s="62">
        <v>0</v>
      </c>
      <c r="O136" s="61">
        <v>0</v>
      </c>
      <c r="P136" s="8">
        <v>0</v>
      </c>
      <c r="Q136" s="62">
        <v>0</v>
      </c>
      <c r="R136" s="61">
        <v>0</v>
      </c>
      <c r="S136" s="8">
        <v>0</v>
      </c>
      <c r="T136" s="62">
        <v>0</v>
      </c>
      <c r="U136" s="61">
        <v>0</v>
      </c>
      <c r="V136" s="8">
        <v>0</v>
      </c>
      <c r="W136" s="62">
        <v>0</v>
      </c>
      <c r="X136" s="61">
        <v>0</v>
      </c>
      <c r="Y136" s="8">
        <v>0</v>
      </c>
      <c r="Z136" s="62">
        <v>0</v>
      </c>
      <c r="AA136" s="61">
        <v>0</v>
      </c>
      <c r="AB136" s="8">
        <v>0</v>
      </c>
      <c r="AC136" s="8">
        <v>0</v>
      </c>
      <c r="AD136" s="74">
        <f t="shared" si="49"/>
        <v>13</v>
      </c>
      <c r="AE136" s="8">
        <f t="shared" si="50"/>
        <v>184</v>
      </c>
      <c r="AF136" s="79">
        <f t="shared" si="51"/>
        <v>13034971</v>
      </c>
      <c r="AG136" s="19">
        <f>AE136-'Multi-Family'!AE123</f>
        <v>74</v>
      </c>
      <c r="AH136" s="13">
        <f>AG136/'Multi-Family'!AE123</f>
        <v>0.67272727272727273</v>
      </c>
      <c r="AI136" s="12">
        <f>AF136-'Multi-Family'!AF123</f>
        <v>6678479</v>
      </c>
      <c r="AJ136" s="13">
        <f>AI136/'Multi-Family'!AF123</f>
        <v>1.0506548265930327</v>
      </c>
      <c r="AK136" s="84">
        <f t="shared" si="52"/>
        <v>22575430</v>
      </c>
      <c r="AM136" s="135">
        <f>AM135/$AM$150</f>
        <v>6.371435</v>
      </c>
      <c r="AN136" s="135">
        <f t="shared" ref="AN136" si="53">AN135/$AM$150</f>
        <v>12.343688</v>
      </c>
      <c r="AO136" s="135">
        <f t="shared" ref="AO136" si="54">AO135/$AM$150</f>
        <v>13.034971000000001</v>
      </c>
      <c r="AP136" s="135">
        <f t="shared" ref="AP136" si="55">AP135/$AM$150</f>
        <v>16.416180000000001</v>
      </c>
      <c r="AQ136" s="135">
        <f t="shared" ref="AQ136" si="56">AQ135/$AM$150</f>
        <v>0</v>
      </c>
      <c r="AR136" s="135">
        <f t="shared" ref="AR136" si="57">AR135/$AM$150</f>
        <v>35.482193000000002</v>
      </c>
      <c r="AS136" s="135">
        <f t="shared" ref="AS136" si="58">AS135/$AM$150</f>
        <v>0</v>
      </c>
      <c r="AT136" s="135">
        <f t="shared" ref="AT136" si="59">AT135/$AM$150</f>
        <v>4.9482379999999999</v>
      </c>
      <c r="AU136" s="135">
        <f t="shared" ref="AU136" si="60">AU135/$AM$150</f>
        <v>2.1601080000000001</v>
      </c>
      <c r="AV136" s="135">
        <f t="shared" ref="AV136" si="61">AV135/$AM$150</f>
        <v>2.4649999999999999</v>
      </c>
      <c r="AW136" s="135">
        <f t="shared" ref="AW136" si="62">AW135/$AM$150</f>
        <v>37.294826</v>
      </c>
      <c r="AX136" s="135">
        <f t="shared" ref="AX136" si="63">AX135/$AM$150</f>
        <v>18.186933</v>
      </c>
    </row>
    <row r="137" spans="1:50" s="48" customFormat="1" x14ac:dyDescent="0.2">
      <c r="A137" s="2" t="s">
        <v>20</v>
      </c>
      <c r="B137" s="86">
        <v>2014</v>
      </c>
      <c r="C137" s="61">
        <v>2</v>
      </c>
      <c r="D137" s="8">
        <v>2</v>
      </c>
      <c r="E137" s="62">
        <v>155587</v>
      </c>
      <c r="F137" s="117"/>
      <c r="G137" s="117"/>
      <c r="H137" s="117"/>
      <c r="I137" s="61">
        <v>6</v>
      </c>
      <c r="J137" s="8">
        <v>238</v>
      </c>
      <c r="K137" s="62">
        <v>16260593</v>
      </c>
      <c r="L137" s="61">
        <v>0</v>
      </c>
      <c r="M137" s="8">
        <v>0</v>
      </c>
      <c r="N137" s="62">
        <v>0</v>
      </c>
      <c r="O137" s="61">
        <v>0</v>
      </c>
      <c r="P137" s="8">
        <v>0</v>
      </c>
      <c r="Q137" s="62">
        <v>0</v>
      </c>
      <c r="R137" s="61">
        <v>0</v>
      </c>
      <c r="S137" s="8">
        <v>0</v>
      </c>
      <c r="T137" s="62">
        <v>0</v>
      </c>
      <c r="U137" s="61">
        <v>0</v>
      </c>
      <c r="V137" s="8">
        <v>0</v>
      </c>
      <c r="W137" s="62">
        <v>0</v>
      </c>
      <c r="X137" s="61">
        <v>0</v>
      </c>
      <c r="Y137" s="8">
        <v>0</v>
      </c>
      <c r="Z137" s="62">
        <v>0</v>
      </c>
      <c r="AA137" s="61">
        <v>0</v>
      </c>
      <c r="AB137" s="8">
        <v>0</v>
      </c>
      <c r="AC137" s="8">
        <v>0</v>
      </c>
      <c r="AD137" s="74">
        <f t="shared" si="49"/>
        <v>8</v>
      </c>
      <c r="AE137" s="8">
        <f t="shared" si="50"/>
        <v>240</v>
      </c>
      <c r="AF137" s="79">
        <f t="shared" si="51"/>
        <v>16416180</v>
      </c>
      <c r="AG137" s="19">
        <f>AE137-'Multi-Family'!AE124</f>
        <v>-331</v>
      </c>
      <c r="AH137" s="13">
        <f>AG137/'Multi-Family'!AE124</f>
        <v>-0.57968476357267951</v>
      </c>
      <c r="AI137" s="12">
        <f>AF137-'Multi-Family'!AF124</f>
        <v>-24865133</v>
      </c>
      <c r="AJ137" s="13">
        <f>AI137/'Multi-Family'!AF124</f>
        <v>-0.60233386956466239</v>
      </c>
      <c r="AK137" s="84">
        <f t="shared" si="52"/>
        <v>-2289703</v>
      </c>
      <c r="AM137" s="133">
        <v>1000000</v>
      </c>
      <c r="AN137" s="1"/>
      <c r="AO137" s="1"/>
      <c r="AP137" s="1"/>
      <c r="AQ137" s="1"/>
      <c r="AR137" s="1"/>
      <c r="AS137" s="1"/>
      <c r="AT137" s="1"/>
      <c r="AU137" s="1"/>
      <c r="AV137" s="1"/>
      <c r="AW137" s="1"/>
      <c r="AX137" s="1"/>
    </row>
    <row r="138" spans="1:50" s="48" customFormat="1" x14ac:dyDescent="0.2">
      <c r="A138" s="2" t="s">
        <v>21</v>
      </c>
      <c r="B138" s="86">
        <v>2014</v>
      </c>
      <c r="C138" s="61">
        <v>0</v>
      </c>
      <c r="D138" s="8">
        <v>0</v>
      </c>
      <c r="E138" s="62">
        <v>0</v>
      </c>
      <c r="F138" s="117"/>
      <c r="G138" s="117"/>
      <c r="H138" s="117"/>
      <c r="I138" s="61">
        <v>0</v>
      </c>
      <c r="J138" s="8">
        <v>0</v>
      </c>
      <c r="K138" s="62">
        <v>0</v>
      </c>
      <c r="L138" s="61">
        <v>0</v>
      </c>
      <c r="M138" s="8">
        <v>0</v>
      </c>
      <c r="N138" s="62">
        <v>0</v>
      </c>
      <c r="O138" s="61">
        <v>0</v>
      </c>
      <c r="P138" s="8">
        <v>0</v>
      </c>
      <c r="Q138" s="62">
        <v>0</v>
      </c>
      <c r="R138" s="61">
        <v>0</v>
      </c>
      <c r="S138" s="8">
        <v>0</v>
      </c>
      <c r="T138" s="62">
        <v>0</v>
      </c>
      <c r="U138" s="61">
        <v>0</v>
      </c>
      <c r="V138" s="8">
        <v>0</v>
      </c>
      <c r="W138" s="62">
        <v>0</v>
      </c>
      <c r="X138" s="61">
        <v>0</v>
      </c>
      <c r="Y138" s="8">
        <v>0</v>
      </c>
      <c r="Z138" s="62">
        <v>0</v>
      </c>
      <c r="AA138" s="61">
        <v>0</v>
      </c>
      <c r="AB138" s="8">
        <v>0</v>
      </c>
      <c r="AC138" s="8">
        <v>0</v>
      </c>
      <c r="AD138" s="74">
        <f t="shared" si="49"/>
        <v>0</v>
      </c>
      <c r="AE138" s="8">
        <f t="shared" si="50"/>
        <v>0</v>
      </c>
      <c r="AF138" s="79">
        <f t="shared" si="51"/>
        <v>0</v>
      </c>
      <c r="AG138" s="19">
        <f>AE138-'Multi-Family'!AE125</f>
        <v>0</v>
      </c>
      <c r="AH138" s="13" t="e">
        <f>AG138/'Multi-Family'!AE125</f>
        <v>#DIV/0!</v>
      </c>
      <c r="AI138" s="12">
        <f>AF138-'Multi-Family'!AF125</f>
        <v>0</v>
      </c>
      <c r="AJ138" s="13" t="e">
        <f>AI138/'Multi-Family'!AF125</f>
        <v>#DIV/0!</v>
      </c>
      <c r="AK138" s="84">
        <f t="shared" si="52"/>
        <v>-2289703</v>
      </c>
    </row>
    <row r="139" spans="1:50" s="48" customFormat="1" x14ac:dyDescent="0.2">
      <c r="A139" s="2" t="s">
        <v>22</v>
      </c>
      <c r="B139" s="86">
        <v>2014</v>
      </c>
      <c r="C139" s="61">
        <v>0</v>
      </c>
      <c r="D139" s="8">
        <v>0</v>
      </c>
      <c r="E139" s="62">
        <v>0</v>
      </c>
      <c r="F139" s="117"/>
      <c r="G139" s="117"/>
      <c r="H139" s="117"/>
      <c r="I139" s="61">
        <v>1</v>
      </c>
      <c r="J139" s="8">
        <v>72</v>
      </c>
      <c r="K139" s="62">
        <v>5327761</v>
      </c>
      <c r="L139" s="61">
        <v>10</v>
      </c>
      <c r="M139" s="8">
        <v>240</v>
      </c>
      <c r="N139" s="62">
        <v>30154432</v>
      </c>
      <c r="O139" s="61">
        <v>0</v>
      </c>
      <c r="P139" s="8">
        <v>0</v>
      </c>
      <c r="Q139" s="62">
        <v>0</v>
      </c>
      <c r="R139" s="61">
        <v>0</v>
      </c>
      <c r="S139" s="8">
        <v>0</v>
      </c>
      <c r="T139" s="62">
        <v>0</v>
      </c>
      <c r="U139" s="61">
        <v>0</v>
      </c>
      <c r="V139" s="8">
        <v>0</v>
      </c>
      <c r="W139" s="62">
        <v>0</v>
      </c>
      <c r="X139" s="61">
        <v>0</v>
      </c>
      <c r="Y139" s="8">
        <v>0</v>
      </c>
      <c r="Z139" s="62">
        <v>0</v>
      </c>
      <c r="AA139" s="61">
        <v>0</v>
      </c>
      <c r="AB139" s="8">
        <v>0</v>
      </c>
      <c r="AC139" s="8">
        <v>0</v>
      </c>
      <c r="AD139" s="74">
        <f t="shared" si="49"/>
        <v>11</v>
      </c>
      <c r="AE139" s="8">
        <f t="shared" si="50"/>
        <v>312</v>
      </c>
      <c r="AF139" s="79">
        <f t="shared" si="51"/>
        <v>35482193</v>
      </c>
      <c r="AG139" s="19">
        <f>AE139-'Multi-Family'!AE126</f>
        <v>208</v>
      </c>
      <c r="AH139" s="13">
        <f>AG139/'Multi-Family'!AE126</f>
        <v>2</v>
      </c>
      <c r="AI139" s="12">
        <f>AF139-'Multi-Family'!AF126</f>
        <v>25319148</v>
      </c>
      <c r="AJ139" s="13">
        <f>AI139/'Multi-Family'!AF126</f>
        <v>2.4912954729611059</v>
      </c>
      <c r="AK139" s="84">
        <f t="shared" si="52"/>
        <v>23029445</v>
      </c>
    </row>
    <row r="140" spans="1:50" s="48" customFormat="1" x14ac:dyDescent="0.2">
      <c r="A140" s="2" t="s">
        <v>23</v>
      </c>
      <c r="B140" s="86">
        <v>2014</v>
      </c>
      <c r="C140" s="61">
        <v>0</v>
      </c>
      <c r="D140" s="8">
        <v>0</v>
      </c>
      <c r="E140" s="62">
        <v>0</v>
      </c>
      <c r="F140" s="117"/>
      <c r="G140" s="117"/>
      <c r="H140" s="117"/>
      <c r="I140" s="61">
        <v>0</v>
      </c>
      <c r="J140" s="8">
        <v>0</v>
      </c>
      <c r="K140" s="62">
        <v>0</v>
      </c>
      <c r="L140" s="61">
        <v>0</v>
      </c>
      <c r="M140" s="8">
        <v>0</v>
      </c>
      <c r="N140" s="62">
        <v>0</v>
      </c>
      <c r="O140" s="61">
        <v>0</v>
      </c>
      <c r="P140" s="8">
        <v>0</v>
      </c>
      <c r="Q140" s="62">
        <v>0</v>
      </c>
      <c r="R140" s="61">
        <v>0</v>
      </c>
      <c r="S140" s="8">
        <v>0</v>
      </c>
      <c r="T140" s="62">
        <v>0</v>
      </c>
      <c r="U140" s="61">
        <v>0</v>
      </c>
      <c r="V140" s="8">
        <v>0</v>
      </c>
      <c r="W140" s="62">
        <v>0</v>
      </c>
      <c r="X140" s="61">
        <v>0</v>
      </c>
      <c r="Y140" s="8">
        <v>0</v>
      </c>
      <c r="Z140" s="62">
        <v>0</v>
      </c>
      <c r="AA140" s="61">
        <v>0</v>
      </c>
      <c r="AB140" s="8">
        <v>0</v>
      </c>
      <c r="AC140" s="8">
        <v>0</v>
      </c>
      <c r="AD140" s="74">
        <f t="shared" si="49"/>
        <v>0</v>
      </c>
      <c r="AE140" s="8">
        <f t="shared" si="50"/>
        <v>0</v>
      </c>
      <c r="AF140" s="79">
        <f t="shared" si="51"/>
        <v>0</v>
      </c>
      <c r="AG140" s="19">
        <f>AE140-'Multi-Family'!AE127</f>
        <v>-210</v>
      </c>
      <c r="AH140" s="13">
        <f>AG140/'Multi-Family'!AE127</f>
        <v>-1</v>
      </c>
      <c r="AI140" s="12">
        <f>AF140-'Multi-Family'!AF127</f>
        <v>-14915096</v>
      </c>
      <c r="AJ140" s="13">
        <f>AI140/'Multi-Family'!AF127</f>
        <v>-1</v>
      </c>
      <c r="AK140" s="84">
        <f t="shared" si="52"/>
        <v>8114349</v>
      </c>
    </row>
    <row r="141" spans="1:50" s="48" customFormat="1" x14ac:dyDescent="0.2">
      <c r="A141" s="2" t="s">
        <v>24</v>
      </c>
      <c r="B141" s="86">
        <v>2014</v>
      </c>
      <c r="C141" s="61">
        <v>0</v>
      </c>
      <c r="D141" s="8">
        <v>0</v>
      </c>
      <c r="E141" s="62">
        <v>0</v>
      </c>
      <c r="F141" s="117"/>
      <c r="G141" s="117"/>
      <c r="H141" s="117"/>
      <c r="I141" s="61">
        <v>1</v>
      </c>
      <c r="J141" s="8">
        <v>49</v>
      </c>
      <c r="K141" s="62">
        <v>4948238</v>
      </c>
      <c r="L141" s="61">
        <v>0</v>
      </c>
      <c r="M141" s="8">
        <v>0</v>
      </c>
      <c r="N141" s="62">
        <v>0</v>
      </c>
      <c r="O141" s="61">
        <v>0</v>
      </c>
      <c r="P141" s="8">
        <v>0</v>
      </c>
      <c r="Q141" s="62">
        <v>0</v>
      </c>
      <c r="R141" s="61">
        <v>0</v>
      </c>
      <c r="S141" s="8">
        <v>0</v>
      </c>
      <c r="T141" s="62">
        <v>0</v>
      </c>
      <c r="U141" s="61">
        <v>0</v>
      </c>
      <c r="V141" s="8">
        <v>0</v>
      </c>
      <c r="W141" s="62">
        <v>0</v>
      </c>
      <c r="X141" s="61">
        <v>0</v>
      </c>
      <c r="Y141" s="8">
        <v>0</v>
      </c>
      <c r="Z141" s="62">
        <v>0</v>
      </c>
      <c r="AA141" s="61">
        <v>0</v>
      </c>
      <c r="AB141" s="8">
        <v>0</v>
      </c>
      <c r="AC141" s="8">
        <v>0</v>
      </c>
      <c r="AD141" s="74">
        <f t="shared" si="49"/>
        <v>1</v>
      </c>
      <c r="AE141" s="8">
        <f t="shared" si="50"/>
        <v>49</v>
      </c>
      <c r="AF141" s="79">
        <f t="shared" si="51"/>
        <v>4948238</v>
      </c>
      <c r="AG141" s="19">
        <f>AE141-'Multi-Family'!AE128</f>
        <v>-93</v>
      </c>
      <c r="AH141" s="13">
        <f>AG141/'Multi-Family'!AE128</f>
        <v>-0.65492957746478875</v>
      </c>
      <c r="AI141" s="12">
        <f>AF141-'Multi-Family'!AF128</f>
        <v>-4929530</v>
      </c>
      <c r="AJ141" s="13">
        <f>AI141/'Multi-Family'!AF128</f>
        <v>-0.49905302493437786</v>
      </c>
      <c r="AK141" s="84">
        <f t="shared" si="52"/>
        <v>3184819</v>
      </c>
    </row>
    <row r="142" spans="1:50" s="48" customFormat="1" x14ac:dyDescent="0.2">
      <c r="A142" s="2" t="s">
        <v>25</v>
      </c>
      <c r="B142" s="86">
        <v>2014</v>
      </c>
      <c r="C142" s="61">
        <v>0</v>
      </c>
      <c r="D142" s="8">
        <v>0</v>
      </c>
      <c r="E142" s="62">
        <v>0</v>
      </c>
      <c r="F142" s="117"/>
      <c r="G142" s="117"/>
      <c r="H142" s="117"/>
      <c r="I142" s="61">
        <v>2</v>
      </c>
      <c r="J142" s="8">
        <v>36</v>
      </c>
      <c r="K142" s="62">
        <v>2160108</v>
      </c>
      <c r="L142" s="61">
        <v>0</v>
      </c>
      <c r="M142" s="8">
        <v>0</v>
      </c>
      <c r="N142" s="62">
        <v>0</v>
      </c>
      <c r="O142" s="61">
        <v>0</v>
      </c>
      <c r="P142" s="8">
        <v>0</v>
      </c>
      <c r="Q142" s="62">
        <v>0</v>
      </c>
      <c r="R142" s="61">
        <v>0</v>
      </c>
      <c r="S142" s="8">
        <v>0</v>
      </c>
      <c r="T142" s="62">
        <v>0</v>
      </c>
      <c r="U142" s="61">
        <v>0</v>
      </c>
      <c r="V142" s="8">
        <v>0</v>
      </c>
      <c r="W142" s="62">
        <v>0</v>
      </c>
      <c r="X142" s="61">
        <v>0</v>
      </c>
      <c r="Y142" s="8">
        <v>0</v>
      </c>
      <c r="Z142" s="62">
        <v>0</v>
      </c>
      <c r="AA142" s="61">
        <v>0</v>
      </c>
      <c r="AB142" s="8">
        <v>0</v>
      </c>
      <c r="AC142" s="8">
        <v>0</v>
      </c>
      <c r="AD142" s="74">
        <f t="shared" si="49"/>
        <v>2</v>
      </c>
      <c r="AE142" s="8">
        <f t="shared" si="50"/>
        <v>36</v>
      </c>
      <c r="AF142" s="79">
        <f t="shared" si="51"/>
        <v>2160108</v>
      </c>
      <c r="AG142" s="19">
        <f>AE142-'Multi-Family'!AE129</f>
        <v>-172</v>
      </c>
      <c r="AH142" s="13">
        <f>AG142/'Multi-Family'!AE129</f>
        <v>-0.82692307692307687</v>
      </c>
      <c r="AI142" s="12">
        <f>AF142-'Multi-Family'!AF129</f>
        <v>-13620831</v>
      </c>
      <c r="AJ142" s="13">
        <f>AI142/'Multi-Family'!AF129</f>
        <v>-0.86311917180593623</v>
      </c>
      <c r="AK142" s="84">
        <f t="shared" si="52"/>
        <v>-10436012</v>
      </c>
    </row>
    <row r="143" spans="1:50" s="48" customFormat="1" x14ac:dyDescent="0.2">
      <c r="A143" s="2" t="s">
        <v>26</v>
      </c>
      <c r="B143" s="86">
        <v>2014</v>
      </c>
      <c r="C143" s="61">
        <v>0</v>
      </c>
      <c r="D143" s="8">
        <v>0</v>
      </c>
      <c r="E143" s="62">
        <v>0</v>
      </c>
      <c r="F143" s="117"/>
      <c r="G143" s="117"/>
      <c r="H143" s="117"/>
      <c r="I143" s="61">
        <v>0</v>
      </c>
      <c r="J143" s="8">
        <v>0</v>
      </c>
      <c r="K143" s="62">
        <v>0</v>
      </c>
      <c r="L143" s="61">
        <v>1</v>
      </c>
      <c r="M143" s="8"/>
      <c r="N143" s="62">
        <v>2465000</v>
      </c>
      <c r="O143" s="61">
        <v>0</v>
      </c>
      <c r="P143" s="8">
        <v>0</v>
      </c>
      <c r="Q143" s="62">
        <v>0</v>
      </c>
      <c r="R143" s="61">
        <v>0</v>
      </c>
      <c r="S143" s="8">
        <v>0</v>
      </c>
      <c r="T143" s="62">
        <v>0</v>
      </c>
      <c r="U143" s="61">
        <v>0</v>
      </c>
      <c r="V143" s="8">
        <v>0</v>
      </c>
      <c r="W143" s="62">
        <v>0</v>
      </c>
      <c r="X143" s="61">
        <v>0</v>
      </c>
      <c r="Y143" s="8">
        <v>0</v>
      </c>
      <c r="Z143" s="62">
        <v>0</v>
      </c>
      <c r="AA143" s="61">
        <v>0</v>
      </c>
      <c r="AB143" s="8">
        <v>0</v>
      </c>
      <c r="AC143" s="8">
        <v>0</v>
      </c>
      <c r="AD143" s="74">
        <f t="shared" si="49"/>
        <v>1</v>
      </c>
      <c r="AE143" s="8">
        <f t="shared" si="50"/>
        <v>0</v>
      </c>
      <c r="AF143" s="79">
        <f t="shared" si="51"/>
        <v>2465000</v>
      </c>
      <c r="AG143" s="19">
        <f>AE143-'Multi-Family'!AE130</f>
        <v>-69</v>
      </c>
      <c r="AH143" s="13">
        <f>AG143/'Multi-Family'!AE130</f>
        <v>-1</v>
      </c>
      <c r="AI143" s="12">
        <f>AF143-'Multi-Family'!AF130</f>
        <v>-1842035</v>
      </c>
      <c r="AJ143" s="13">
        <f>AI143/'Multi-Family'!AF130</f>
        <v>-0.42768052732332101</v>
      </c>
      <c r="AK143" s="84">
        <f t="shared" si="52"/>
        <v>-12278047</v>
      </c>
    </row>
    <row r="144" spans="1:50" s="48" customFormat="1" x14ac:dyDescent="0.2">
      <c r="A144" s="2" t="s">
        <v>27</v>
      </c>
      <c r="B144" s="86">
        <v>2014</v>
      </c>
      <c r="C144" s="61">
        <v>0</v>
      </c>
      <c r="D144" s="8">
        <v>0</v>
      </c>
      <c r="E144" s="62">
        <v>0</v>
      </c>
      <c r="F144" s="117"/>
      <c r="G144" s="117"/>
      <c r="H144" s="117"/>
      <c r="I144" s="61">
        <v>20</v>
      </c>
      <c r="J144" s="8">
        <v>343</v>
      </c>
      <c r="K144" s="62">
        <v>25272857</v>
      </c>
      <c r="L144" s="61">
        <v>6</v>
      </c>
      <c r="M144" s="8">
        <v>81</v>
      </c>
      <c r="N144" s="62">
        <v>12021969</v>
      </c>
      <c r="O144" s="61">
        <v>0</v>
      </c>
      <c r="P144" s="8">
        <v>0</v>
      </c>
      <c r="Q144" s="62">
        <v>0</v>
      </c>
      <c r="R144" s="61">
        <v>0</v>
      </c>
      <c r="S144" s="8">
        <v>0</v>
      </c>
      <c r="T144" s="62">
        <v>0</v>
      </c>
      <c r="U144" s="61">
        <v>0</v>
      </c>
      <c r="V144" s="8">
        <v>0</v>
      </c>
      <c r="W144" s="62">
        <v>0</v>
      </c>
      <c r="X144" s="61">
        <v>0</v>
      </c>
      <c r="Y144" s="8">
        <v>0</v>
      </c>
      <c r="Z144" s="62">
        <v>0</v>
      </c>
      <c r="AA144" s="61">
        <v>0</v>
      </c>
      <c r="AB144" s="8">
        <v>0</v>
      </c>
      <c r="AC144" s="8">
        <v>0</v>
      </c>
      <c r="AD144" s="74">
        <f t="shared" si="49"/>
        <v>26</v>
      </c>
      <c r="AE144" s="8">
        <f t="shared" si="50"/>
        <v>424</v>
      </c>
      <c r="AF144" s="79">
        <f t="shared" si="51"/>
        <v>37294826</v>
      </c>
      <c r="AG144" s="19">
        <f>AE144-'Multi-Family'!AE131</f>
        <v>356</v>
      </c>
      <c r="AH144" s="13">
        <f>AG144/'Multi-Family'!AE131</f>
        <v>5.2352941176470589</v>
      </c>
      <c r="AI144" s="12">
        <f>AF144-'Multi-Family'!AF131</f>
        <v>32580068</v>
      </c>
      <c r="AJ144" s="13">
        <f>AI144/'Multi-Family'!AF131</f>
        <v>6.9102312356222741</v>
      </c>
      <c r="AK144" s="84">
        <f t="shared" si="52"/>
        <v>20302021</v>
      </c>
    </row>
    <row r="145" spans="1:50" s="48" customFormat="1" x14ac:dyDescent="0.2">
      <c r="A145" s="2" t="s">
        <v>28</v>
      </c>
      <c r="B145" s="86">
        <v>2014</v>
      </c>
      <c r="C145" s="61">
        <v>0</v>
      </c>
      <c r="D145" s="8">
        <v>0</v>
      </c>
      <c r="E145" s="62">
        <v>0</v>
      </c>
      <c r="F145" s="117"/>
      <c r="G145" s="117"/>
      <c r="H145" s="117"/>
      <c r="I145" s="61">
        <v>5</v>
      </c>
      <c r="J145" s="8">
        <v>114</v>
      </c>
      <c r="K145" s="62">
        <v>8950718</v>
      </c>
      <c r="L145" s="61">
        <v>3</v>
      </c>
      <c r="M145" s="8">
        <v>75</v>
      </c>
      <c r="N145" s="62">
        <v>9236215</v>
      </c>
      <c r="O145" s="61">
        <v>0</v>
      </c>
      <c r="P145" s="8">
        <v>0</v>
      </c>
      <c r="Q145" s="62">
        <v>0</v>
      </c>
      <c r="R145" s="61">
        <v>0</v>
      </c>
      <c r="S145" s="8">
        <v>0</v>
      </c>
      <c r="T145" s="62">
        <v>0</v>
      </c>
      <c r="U145" s="61">
        <v>0</v>
      </c>
      <c r="V145" s="8">
        <v>0</v>
      </c>
      <c r="W145" s="62">
        <v>0</v>
      </c>
      <c r="X145" s="61">
        <v>0</v>
      </c>
      <c r="Y145" s="8">
        <v>0</v>
      </c>
      <c r="Z145" s="62">
        <v>0</v>
      </c>
      <c r="AA145" s="61">
        <v>0</v>
      </c>
      <c r="AB145" s="8">
        <v>0</v>
      </c>
      <c r="AC145" s="8">
        <v>0</v>
      </c>
      <c r="AD145" s="74">
        <f t="shared" si="49"/>
        <v>8</v>
      </c>
      <c r="AE145" s="8">
        <f t="shared" si="50"/>
        <v>189</v>
      </c>
      <c r="AF145" s="79">
        <f t="shared" si="51"/>
        <v>18186933</v>
      </c>
      <c r="AG145" s="19">
        <f>AE145-'Multi-Family'!AE132</f>
        <v>106</v>
      </c>
      <c r="AH145" s="13">
        <f>AG145/'Multi-Family'!AE132</f>
        <v>1.2771084337349397</v>
      </c>
      <c r="AI145" s="12">
        <f>AF145-'Multi-Family'!AF132</f>
        <v>12599110</v>
      </c>
      <c r="AJ145" s="13">
        <f>AI145/'Multi-Family'!AF132</f>
        <v>2.2547439315812259</v>
      </c>
      <c r="AK145" s="84">
        <f t="shared" si="52"/>
        <v>32901131</v>
      </c>
    </row>
    <row r="146" spans="1:50" s="48" customFormat="1" ht="13.5" thickBot="1" x14ac:dyDescent="0.25">
      <c r="A146" s="14" t="s">
        <v>29</v>
      </c>
      <c r="B146" s="88">
        <v>2014</v>
      </c>
      <c r="C146" s="63">
        <f>SUM(C134:C145)</f>
        <v>2</v>
      </c>
      <c r="D146" s="49">
        <f>SUM(D134:D145)</f>
        <v>2</v>
      </c>
      <c r="E146" s="64">
        <f>SUM(E134:E145)</f>
        <v>155587</v>
      </c>
      <c r="F146" s="118"/>
      <c r="G146" s="118"/>
      <c r="H146" s="118"/>
      <c r="I146" s="63">
        <f t="shared" ref="I146:AG146" si="64">SUM(I134:I145)</f>
        <v>51</v>
      </c>
      <c r="J146" s="49">
        <f t="shared" si="64"/>
        <v>1205</v>
      </c>
      <c r="K146" s="64">
        <f t="shared" si="64"/>
        <v>89080001</v>
      </c>
      <c r="L146" s="63">
        <f t="shared" si="64"/>
        <v>23</v>
      </c>
      <c r="M146" s="49">
        <f t="shared" si="64"/>
        <v>443</v>
      </c>
      <c r="N146" s="64">
        <f t="shared" si="64"/>
        <v>59467984</v>
      </c>
      <c r="O146" s="63">
        <f t="shared" si="64"/>
        <v>0</v>
      </c>
      <c r="P146" s="49">
        <f t="shared" si="64"/>
        <v>0</v>
      </c>
      <c r="Q146" s="64">
        <f t="shared" si="64"/>
        <v>0</v>
      </c>
      <c r="R146" s="63">
        <f t="shared" si="64"/>
        <v>0</v>
      </c>
      <c r="S146" s="49">
        <f t="shared" si="64"/>
        <v>0</v>
      </c>
      <c r="T146" s="64">
        <f t="shared" si="64"/>
        <v>0</v>
      </c>
      <c r="U146" s="63">
        <f t="shared" si="64"/>
        <v>0</v>
      </c>
      <c r="V146" s="49">
        <f t="shared" si="64"/>
        <v>0</v>
      </c>
      <c r="W146" s="64">
        <f t="shared" si="64"/>
        <v>0</v>
      </c>
      <c r="X146" s="63">
        <f t="shared" si="64"/>
        <v>0</v>
      </c>
      <c r="Y146" s="49">
        <f t="shared" si="64"/>
        <v>0</v>
      </c>
      <c r="Z146" s="64">
        <f t="shared" si="64"/>
        <v>0</v>
      </c>
      <c r="AA146" s="63">
        <f t="shared" si="64"/>
        <v>0</v>
      </c>
      <c r="AB146" s="49">
        <f t="shared" si="64"/>
        <v>0</v>
      </c>
      <c r="AC146" s="49">
        <f t="shared" si="64"/>
        <v>0</v>
      </c>
      <c r="AD146" s="75">
        <f t="shared" si="64"/>
        <v>76</v>
      </c>
      <c r="AE146" s="49">
        <f t="shared" si="64"/>
        <v>1650</v>
      </c>
      <c r="AF146" s="80">
        <f t="shared" si="64"/>
        <v>148703572</v>
      </c>
      <c r="AG146" s="20">
        <f t="shared" si="64"/>
        <v>45</v>
      </c>
      <c r="AH146" s="18">
        <f>AG146/'Multi-Family'!AE133</f>
        <v>2.8037383177570093E-2</v>
      </c>
      <c r="AI146" s="17">
        <f>SUM(AI134:AI145)</f>
        <v>32901131</v>
      </c>
      <c r="AJ146" s="18">
        <f>AI146/'Multi-Family'!AF133</f>
        <v>0.2841143132725501</v>
      </c>
      <c r="AK146" s="85">
        <f>AI146</f>
        <v>32901131</v>
      </c>
    </row>
    <row r="147" spans="1:50" s="48" customFormat="1" x14ac:dyDescent="0.2">
      <c r="A147" s="5" t="s">
        <v>17</v>
      </c>
      <c r="B147" s="86">
        <v>2015</v>
      </c>
      <c r="C147" s="61">
        <v>0</v>
      </c>
      <c r="D147" s="8">
        <v>0</v>
      </c>
      <c r="E147" s="62">
        <v>0</v>
      </c>
      <c r="F147" s="8">
        <v>0</v>
      </c>
      <c r="G147" s="8">
        <v>0</v>
      </c>
      <c r="H147" s="8">
        <v>0</v>
      </c>
      <c r="I147" s="61">
        <v>0</v>
      </c>
      <c r="J147" s="8">
        <v>0</v>
      </c>
      <c r="K147" s="62">
        <v>0</v>
      </c>
      <c r="L147" s="61">
        <v>0</v>
      </c>
      <c r="M147" s="8">
        <v>0</v>
      </c>
      <c r="N147" s="62">
        <v>0</v>
      </c>
      <c r="O147" s="61">
        <v>0</v>
      </c>
      <c r="P147" s="8">
        <v>0</v>
      </c>
      <c r="Q147" s="62">
        <v>0</v>
      </c>
      <c r="R147" s="61">
        <v>0</v>
      </c>
      <c r="S147" s="8">
        <v>0</v>
      </c>
      <c r="T147" s="62">
        <v>0</v>
      </c>
      <c r="U147" s="61">
        <v>0</v>
      </c>
      <c r="V147" s="8">
        <v>0</v>
      </c>
      <c r="W147" s="62">
        <v>0</v>
      </c>
      <c r="X147" s="61">
        <v>0</v>
      </c>
      <c r="Y147" s="8">
        <v>0</v>
      </c>
      <c r="Z147" s="62">
        <v>0</v>
      </c>
      <c r="AA147" s="61">
        <v>0</v>
      </c>
      <c r="AB147" s="8">
        <v>0</v>
      </c>
      <c r="AC147" s="8">
        <v>0</v>
      </c>
      <c r="AD147" s="74">
        <f>SUM(C147+I147+L147+O147+R147+U147+X147+AA147+F147)</f>
        <v>0</v>
      </c>
      <c r="AE147" s="8">
        <f>SUM(D147+J147+M147+P147+S147+V147+Y147+AB147+G147)</f>
        <v>0</v>
      </c>
      <c r="AF147" s="79">
        <f>SUM(E147+K147+N147+Q147+T147+W147+Z147+AC147+H147)</f>
        <v>0</v>
      </c>
      <c r="AG147" s="19">
        <f>AE147-'Multi-Family'!AE134</f>
        <v>-79</v>
      </c>
      <c r="AH147" s="13">
        <f>AG147/'Multi-Family'!AE134</f>
        <v>-1</v>
      </c>
      <c r="AI147" s="12">
        <f>AF147-'Multi-Family'!AF134</f>
        <v>-6371435</v>
      </c>
      <c r="AJ147" s="13">
        <f>AI147/'Multi-Family'!AF134</f>
        <v>-1</v>
      </c>
      <c r="AK147" s="84">
        <f>AI147</f>
        <v>-6371435</v>
      </c>
      <c r="AM147" s="1">
        <f t="array" ref="AM147:AX148">TRANSPOSE(AE147:AF158)</f>
        <v>0</v>
      </c>
      <c r="AN147" s="1">
        <v>95</v>
      </c>
      <c r="AO147" s="1">
        <v>1</v>
      </c>
      <c r="AP147" s="1">
        <v>5</v>
      </c>
      <c r="AQ147" s="1">
        <v>45</v>
      </c>
      <c r="AR147" s="1">
        <v>141</v>
      </c>
      <c r="AS147" s="1">
        <v>125</v>
      </c>
      <c r="AT147" s="1">
        <v>158</v>
      </c>
      <c r="AU147" s="1">
        <v>22</v>
      </c>
      <c r="AV147" s="1">
        <v>293</v>
      </c>
      <c r="AW147" s="1">
        <v>183</v>
      </c>
      <c r="AX147" s="1">
        <v>224</v>
      </c>
    </row>
    <row r="148" spans="1:50" x14ac:dyDescent="0.2">
      <c r="A148" s="2" t="s">
        <v>18</v>
      </c>
      <c r="B148" s="86">
        <v>2015</v>
      </c>
      <c r="C148" s="61">
        <v>0</v>
      </c>
      <c r="D148" s="8">
        <v>0</v>
      </c>
      <c r="E148" s="62">
        <v>0</v>
      </c>
      <c r="F148" s="8">
        <v>0</v>
      </c>
      <c r="G148" s="8">
        <v>0</v>
      </c>
      <c r="H148" s="8">
        <v>0</v>
      </c>
      <c r="I148" s="61">
        <v>6</v>
      </c>
      <c r="J148" s="8">
        <v>95</v>
      </c>
      <c r="K148" s="62">
        <v>7678353</v>
      </c>
      <c r="L148" s="61">
        <v>0</v>
      </c>
      <c r="M148" s="8">
        <v>0</v>
      </c>
      <c r="N148" s="62">
        <v>0</v>
      </c>
      <c r="O148" s="61">
        <v>0</v>
      </c>
      <c r="P148" s="8">
        <v>0</v>
      </c>
      <c r="Q148" s="62">
        <v>0</v>
      </c>
      <c r="R148" s="61">
        <v>0</v>
      </c>
      <c r="S148" s="8">
        <v>0</v>
      </c>
      <c r="T148" s="62">
        <v>0</v>
      </c>
      <c r="U148" s="61">
        <v>0</v>
      </c>
      <c r="V148" s="8">
        <v>0</v>
      </c>
      <c r="W148" s="62">
        <v>0</v>
      </c>
      <c r="X148" s="61">
        <v>0</v>
      </c>
      <c r="Y148" s="8">
        <v>0</v>
      </c>
      <c r="Z148" s="62">
        <v>0</v>
      </c>
      <c r="AA148" s="61">
        <v>0</v>
      </c>
      <c r="AB148" s="8">
        <v>0</v>
      </c>
      <c r="AC148" s="8">
        <v>0</v>
      </c>
      <c r="AD148" s="74">
        <f t="shared" ref="AD148:AD158" si="65">SUM(C148+I148+L148+O148+R148+U148+X148+AA148)</f>
        <v>6</v>
      </c>
      <c r="AE148" s="8">
        <f t="shared" ref="AE148:AE158" si="66">SUM(D148+J148+M148+P148+S148+V148+Y148+AB148)</f>
        <v>95</v>
      </c>
      <c r="AF148" s="79">
        <f t="shared" ref="AF148:AF158" si="67">SUM(E148+K148+N148+Q148+T148+W148+Z148+AC148)</f>
        <v>7678353</v>
      </c>
      <c r="AG148" s="19">
        <f>AE148-'Multi-Family'!AE135</f>
        <v>-42</v>
      </c>
      <c r="AH148" s="13">
        <f>AG148/'Multi-Family'!AE135</f>
        <v>-0.30656934306569344</v>
      </c>
      <c r="AI148" s="12">
        <f>AF148-'Multi-Family'!AF135</f>
        <v>-4665335</v>
      </c>
      <c r="AJ148" s="13">
        <f>AI148/'Multi-Family'!AF135</f>
        <v>-0.37795308825044832</v>
      </c>
      <c r="AK148" s="84">
        <f t="shared" ref="AK148:AK158" si="68">AK147+AI148</f>
        <v>-11036770</v>
      </c>
      <c r="AM148" s="1">
        <v>0</v>
      </c>
      <c r="AN148" s="1">
        <v>7678353</v>
      </c>
      <c r="AO148" s="1">
        <v>104832</v>
      </c>
      <c r="AP148" s="1">
        <v>650550</v>
      </c>
      <c r="AQ148" s="1">
        <v>2686601</v>
      </c>
      <c r="AR148" s="1">
        <v>9189612</v>
      </c>
      <c r="AS148" s="1">
        <v>8218137</v>
      </c>
      <c r="AT148" s="1">
        <v>12722818</v>
      </c>
      <c r="AU148" s="1">
        <v>507400</v>
      </c>
      <c r="AV148" s="1">
        <v>30123637</v>
      </c>
      <c r="AW148" s="1">
        <v>14064695</v>
      </c>
      <c r="AX148" s="1">
        <v>15799532</v>
      </c>
    </row>
    <row r="149" spans="1:50" x14ac:dyDescent="0.2">
      <c r="A149" s="2" t="s">
        <v>19</v>
      </c>
      <c r="B149" s="86">
        <v>2015</v>
      </c>
      <c r="C149" s="61">
        <v>0</v>
      </c>
      <c r="D149" s="8">
        <v>0</v>
      </c>
      <c r="E149" s="62">
        <v>0</v>
      </c>
      <c r="F149" s="8">
        <v>0</v>
      </c>
      <c r="G149" s="8">
        <v>0</v>
      </c>
      <c r="H149" s="8">
        <v>0</v>
      </c>
      <c r="I149" s="61">
        <v>0</v>
      </c>
      <c r="J149" s="8">
        <v>0</v>
      </c>
      <c r="K149" s="62">
        <v>0</v>
      </c>
      <c r="L149" s="61">
        <v>1</v>
      </c>
      <c r="M149" s="8">
        <v>1</v>
      </c>
      <c r="N149" s="62">
        <v>104832</v>
      </c>
      <c r="O149" s="61">
        <v>0</v>
      </c>
      <c r="P149" s="8">
        <v>0</v>
      </c>
      <c r="Q149" s="62">
        <v>0</v>
      </c>
      <c r="R149" s="61">
        <v>0</v>
      </c>
      <c r="S149" s="8">
        <v>0</v>
      </c>
      <c r="T149" s="62">
        <v>0</v>
      </c>
      <c r="U149" s="61">
        <v>0</v>
      </c>
      <c r="V149" s="8">
        <v>0</v>
      </c>
      <c r="W149" s="62">
        <v>0</v>
      </c>
      <c r="X149" s="61">
        <v>0</v>
      </c>
      <c r="Y149" s="8">
        <v>0</v>
      </c>
      <c r="Z149" s="62">
        <v>0</v>
      </c>
      <c r="AA149" s="61">
        <v>0</v>
      </c>
      <c r="AB149" s="8">
        <v>0</v>
      </c>
      <c r="AC149" s="8">
        <v>0</v>
      </c>
      <c r="AD149" s="74">
        <f t="shared" si="65"/>
        <v>1</v>
      </c>
      <c r="AE149" s="8">
        <f t="shared" si="66"/>
        <v>1</v>
      </c>
      <c r="AF149" s="79">
        <f t="shared" si="67"/>
        <v>104832</v>
      </c>
      <c r="AG149" s="19">
        <f>AE149-'Multi-Family'!AE136</f>
        <v>-183</v>
      </c>
      <c r="AH149" s="13">
        <f>AG149/'Multi-Family'!AE136</f>
        <v>-0.99456521739130432</v>
      </c>
      <c r="AI149" s="12">
        <f>AF149-'Multi-Family'!AF136</f>
        <v>-12930139</v>
      </c>
      <c r="AJ149" s="13">
        <f>AI149/'Multi-Family'!AF136</f>
        <v>-0.9919576345816189</v>
      </c>
      <c r="AK149" s="84">
        <f t="shared" si="68"/>
        <v>-23966909</v>
      </c>
      <c r="AM149" s="135">
        <f>AM148/$AM$150</f>
        <v>0</v>
      </c>
      <c r="AN149" s="135">
        <f t="shared" ref="AN149:AX149" si="69">AN148/$AM$150</f>
        <v>7.6783530000000004</v>
      </c>
      <c r="AO149" s="135">
        <f t="shared" si="69"/>
        <v>0.10483199999999999</v>
      </c>
      <c r="AP149" s="135">
        <f t="shared" si="69"/>
        <v>0.65054999999999996</v>
      </c>
      <c r="AQ149" s="135">
        <f t="shared" si="69"/>
        <v>2.686601</v>
      </c>
      <c r="AR149" s="135">
        <f t="shared" si="69"/>
        <v>9.1896120000000003</v>
      </c>
      <c r="AS149" s="135">
        <f t="shared" si="69"/>
        <v>8.2181370000000005</v>
      </c>
      <c r="AT149" s="135">
        <f t="shared" si="69"/>
        <v>12.722818</v>
      </c>
      <c r="AU149" s="135">
        <f t="shared" si="69"/>
        <v>0.50739999999999996</v>
      </c>
      <c r="AV149" s="135">
        <f t="shared" si="69"/>
        <v>30.123636999999999</v>
      </c>
      <c r="AW149" s="135">
        <f t="shared" si="69"/>
        <v>14.064695</v>
      </c>
      <c r="AX149" s="135">
        <f t="shared" si="69"/>
        <v>15.799531999999999</v>
      </c>
    </row>
    <row r="150" spans="1:50" x14ac:dyDescent="0.2">
      <c r="A150" s="2" t="s">
        <v>20</v>
      </c>
      <c r="B150" s="86">
        <v>2015</v>
      </c>
      <c r="C150" s="61">
        <v>0</v>
      </c>
      <c r="D150" s="8">
        <v>0</v>
      </c>
      <c r="E150" s="62">
        <v>0</v>
      </c>
      <c r="F150" s="8">
        <v>0</v>
      </c>
      <c r="G150" s="8">
        <v>0</v>
      </c>
      <c r="H150" s="8">
        <v>0</v>
      </c>
      <c r="I150" s="61">
        <v>2</v>
      </c>
      <c r="J150" s="8">
        <v>2</v>
      </c>
      <c r="K150" s="62">
        <v>196752</v>
      </c>
      <c r="L150" s="61">
        <v>0</v>
      </c>
      <c r="M150" s="8">
        <v>0</v>
      </c>
      <c r="N150" s="62">
        <v>0</v>
      </c>
      <c r="O150" s="61">
        <v>0</v>
      </c>
      <c r="P150" s="8">
        <v>0</v>
      </c>
      <c r="Q150" s="62">
        <v>0</v>
      </c>
      <c r="R150" s="61">
        <v>0</v>
      </c>
      <c r="S150" s="8">
        <v>0</v>
      </c>
      <c r="T150" s="62">
        <v>0</v>
      </c>
      <c r="U150" s="61">
        <v>0</v>
      </c>
      <c r="V150" s="8">
        <v>0</v>
      </c>
      <c r="W150" s="62">
        <v>0</v>
      </c>
      <c r="X150" s="61">
        <v>0</v>
      </c>
      <c r="Y150" s="8">
        <v>0</v>
      </c>
      <c r="Z150" s="62">
        <v>0</v>
      </c>
      <c r="AA150" s="61">
        <v>3</v>
      </c>
      <c r="AB150" s="8">
        <v>3</v>
      </c>
      <c r="AC150" s="8">
        <v>453798</v>
      </c>
      <c r="AD150" s="74">
        <f t="shared" si="65"/>
        <v>5</v>
      </c>
      <c r="AE150" s="8">
        <f t="shared" si="66"/>
        <v>5</v>
      </c>
      <c r="AF150" s="79">
        <f t="shared" si="67"/>
        <v>650550</v>
      </c>
      <c r="AG150" s="19">
        <f>AE150-'Multi-Family'!AE137</f>
        <v>-235</v>
      </c>
      <c r="AH150" s="13">
        <f>AG150/'Multi-Family'!AE137</f>
        <v>-0.97916666666666663</v>
      </c>
      <c r="AI150" s="12">
        <f>AF150-'Multi-Family'!AF137</f>
        <v>-15765630</v>
      </c>
      <c r="AJ150" s="13">
        <f>AI150/'Multi-Family'!AF137</f>
        <v>-0.96037141405613247</v>
      </c>
      <c r="AK150" s="84">
        <f t="shared" si="68"/>
        <v>-39732539</v>
      </c>
      <c r="AM150" s="133">
        <v>1000000</v>
      </c>
    </row>
    <row r="151" spans="1:50" x14ac:dyDescent="0.2">
      <c r="A151" s="2" t="s">
        <v>21</v>
      </c>
      <c r="B151" s="86">
        <v>2015</v>
      </c>
      <c r="C151" s="61">
        <v>0</v>
      </c>
      <c r="D151" s="8">
        <v>0</v>
      </c>
      <c r="E151" s="62">
        <v>0</v>
      </c>
      <c r="F151" s="8">
        <v>0</v>
      </c>
      <c r="G151" s="8">
        <v>0</v>
      </c>
      <c r="H151" s="8">
        <v>0</v>
      </c>
      <c r="I151" s="61">
        <v>1</v>
      </c>
      <c r="J151" s="8">
        <v>45</v>
      </c>
      <c r="K151" s="62">
        <v>2686601</v>
      </c>
      <c r="L151" s="61">
        <v>0</v>
      </c>
      <c r="M151" s="8">
        <v>0</v>
      </c>
      <c r="N151" s="62">
        <v>0</v>
      </c>
      <c r="O151" s="61">
        <v>0</v>
      </c>
      <c r="P151" s="8">
        <v>0</v>
      </c>
      <c r="Q151" s="62">
        <v>0</v>
      </c>
      <c r="R151" s="61">
        <v>0</v>
      </c>
      <c r="S151" s="8">
        <v>0</v>
      </c>
      <c r="T151" s="62">
        <v>0</v>
      </c>
      <c r="U151" s="61">
        <v>0</v>
      </c>
      <c r="V151" s="8">
        <v>0</v>
      </c>
      <c r="W151" s="62">
        <v>0</v>
      </c>
      <c r="X151" s="61">
        <v>0</v>
      </c>
      <c r="Y151" s="8">
        <v>0</v>
      </c>
      <c r="Z151" s="62">
        <v>0</v>
      </c>
      <c r="AA151" s="61">
        <v>0</v>
      </c>
      <c r="AB151" s="8">
        <v>0</v>
      </c>
      <c r="AC151" s="8">
        <v>0</v>
      </c>
      <c r="AD151" s="74">
        <f t="shared" si="65"/>
        <v>1</v>
      </c>
      <c r="AE151" s="8">
        <f t="shared" si="66"/>
        <v>45</v>
      </c>
      <c r="AF151" s="79">
        <f t="shared" si="67"/>
        <v>2686601</v>
      </c>
      <c r="AG151" s="19">
        <f>AE151-'Multi-Family'!AE138</f>
        <v>45</v>
      </c>
      <c r="AH151" s="13" t="e">
        <f>AG151/'Multi-Family'!AE138</f>
        <v>#DIV/0!</v>
      </c>
      <c r="AI151" s="12">
        <f>AF151-'Multi-Family'!AF138</f>
        <v>2686601</v>
      </c>
      <c r="AJ151" s="13" t="e">
        <f>AI151/'Multi-Family'!AF138</f>
        <v>#DIV/0!</v>
      </c>
      <c r="AK151" s="84">
        <f t="shared" si="68"/>
        <v>-37045938</v>
      </c>
    </row>
    <row r="152" spans="1:50" x14ac:dyDescent="0.2">
      <c r="A152" s="2" t="s">
        <v>22</v>
      </c>
      <c r="B152" s="86">
        <v>2015</v>
      </c>
      <c r="C152" s="61">
        <v>0</v>
      </c>
      <c r="D152" s="8">
        <v>0</v>
      </c>
      <c r="E152" s="62">
        <v>0</v>
      </c>
      <c r="F152" s="8">
        <v>0</v>
      </c>
      <c r="G152" s="8">
        <v>0</v>
      </c>
      <c r="H152" s="8">
        <v>0</v>
      </c>
      <c r="I152" s="61">
        <v>5</v>
      </c>
      <c r="J152" s="8">
        <v>138</v>
      </c>
      <c r="K152" s="62">
        <v>8497088</v>
      </c>
      <c r="L152" s="61">
        <v>0</v>
      </c>
      <c r="M152" s="8">
        <v>0</v>
      </c>
      <c r="N152" s="62">
        <v>0</v>
      </c>
      <c r="O152" s="61">
        <v>0</v>
      </c>
      <c r="P152" s="8">
        <v>0</v>
      </c>
      <c r="Q152" s="62">
        <v>0</v>
      </c>
      <c r="R152" s="61">
        <v>0</v>
      </c>
      <c r="S152" s="8">
        <v>0</v>
      </c>
      <c r="T152" s="62">
        <v>0</v>
      </c>
      <c r="U152" s="61">
        <v>0</v>
      </c>
      <c r="V152" s="8">
        <v>0</v>
      </c>
      <c r="W152" s="62">
        <v>0</v>
      </c>
      <c r="X152" s="61">
        <v>0</v>
      </c>
      <c r="Y152" s="8">
        <v>0</v>
      </c>
      <c r="Z152" s="62">
        <v>0</v>
      </c>
      <c r="AA152" s="61">
        <v>3</v>
      </c>
      <c r="AB152" s="8">
        <v>3</v>
      </c>
      <c r="AC152" s="8">
        <v>692524</v>
      </c>
      <c r="AD152" s="74">
        <f t="shared" si="65"/>
        <v>8</v>
      </c>
      <c r="AE152" s="8">
        <f t="shared" si="66"/>
        <v>141</v>
      </c>
      <c r="AF152" s="79">
        <f t="shared" si="67"/>
        <v>9189612</v>
      </c>
      <c r="AG152" s="19">
        <f>AE152-'Multi-Family'!AE139</f>
        <v>-171</v>
      </c>
      <c r="AH152" s="13">
        <f>AG152/'Multi-Family'!AE139</f>
        <v>-0.54807692307692313</v>
      </c>
      <c r="AI152" s="12">
        <f>AF152-'Multi-Family'!AF139</f>
        <v>-26292581</v>
      </c>
      <c r="AJ152" s="13">
        <f>AI152/'Multi-Family'!AF139</f>
        <v>-0.74100777818327068</v>
      </c>
      <c r="AK152" s="84">
        <f t="shared" si="68"/>
        <v>-63338519</v>
      </c>
    </row>
    <row r="153" spans="1:50" x14ac:dyDescent="0.2">
      <c r="A153" s="2" t="s">
        <v>23</v>
      </c>
      <c r="B153" s="86">
        <v>2015</v>
      </c>
      <c r="C153" s="61"/>
      <c r="D153" s="8">
        <v>0</v>
      </c>
      <c r="E153" s="62">
        <v>0</v>
      </c>
      <c r="F153" s="8">
        <v>0</v>
      </c>
      <c r="G153" s="8">
        <v>0</v>
      </c>
      <c r="H153" s="8">
        <v>0</v>
      </c>
      <c r="I153" s="61">
        <v>6</v>
      </c>
      <c r="J153" s="8">
        <v>115</v>
      </c>
      <c r="K153" s="62">
        <v>6391908</v>
      </c>
      <c r="L153" s="61">
        <v>1</v>
      </c>
      <c r="M153" s="8">
        <v>2</v>
      </c>
      <c r="N153" s="62">
        <v>326229</v>
      </c>
      <c r="O153" s="61">
        <v>4</v>
      </c>
      <c r="P153" s="8">
        <v>8</v>
      </c>
      <c r="Q153" s="62">
        <v>1500000</v>
      </c>
      <c r="R153" s="61">
        <v>0</v>
      </c>
      <c r="S153" s="8">
        <v>0</v>
      </c>
      <c r="T153" s="62">
        <v>0</v>
      </c>
      <c r="U153" s="61">
        <v>0</v>
      </c>
      <c r="V153" s="8">
        <v>0</v>
      </c>
      <c r="W153" s="62">
        <v>0</v>
      </c>
      <c r="X153" s="61">
        <v>0</v>
      </c>
      <c r="Y153" s="8">
        <v>0</v>
      </c>
      <c r="Z153" s="62">
        <v>0</v>
      </c>
      <c r="AA153" s="61">
        <v>0</v>
      </c>
      <c r="AB153" s="8">
        <v>0</v>
      </c>
      <c r="AC153" s="8">
        <v>0</v>
      </c>
      <c r="AD153" s="74">
        <f t="shared" si="65"/>
        <v>11</v>
      </c>
      <c r="AE153" s="8">
        <f t="shared" si="66"/>
        <v>125</v>
      </c>
      <c r="AF153" s="79">
        <f t="shared" si="67"/>
        <v>8218137</v>
      </c>
      <c r="AG153" s="19">
        <f>AE153-'Multi-Family'!AE140</f>
        <v>125</v>
      </c>
      <c r="AH153" s="13" t="e">
        <f>AG153/'Multi-Family'!AE140</f>
        <v>#DIV/0!</v>
      </c>
      <c r="AI153" s="12">
        <f>AF153-'Multi-Family'!AF140</f>
        <v>8218137</v>
      </c>
      <c r="AJ153" s="13" t="e">
        <f>AI153/'Multi-Family'!AF140</f>
        <v>#DIV/0!</v>
      </c>
      <c r="AK153" s="84">
        <f t="shared" si="68"/>
        <v>-55120382</v>
      </c>
    </row>
    <row r="154" spans="1:50" x14ac:dyDescent="0.2">
      <c r="A154" s="2" t="s">
        <v>24</v>
      </c>
      <c r="B154" s="86">
        <v>2015</v>
      </c>
      <c r="C154" s="61">
        <v>0</v>
      </c>
      <c r="D154" s="8">
        <v>0</v>
      </c>
      <c r="E154" s="62">
        <v>0</v>
      </c>
      <c r="F154" s="8">
        <v>0</v>
      </c>
      <c r="G154" s="8">
        <v>0</v>
      </c>
      <c r="H154" s="8">
        <v>0</v>
      </c>
      <c r="I154" s="61">
        <v>6</v>
      </c>
      <c r="J154" s="8">
        <v>158</v>
      </c>
      <c r="K154" s="62">
        <v>12722818</v>
      </c>
      <c r="L154" s="61">
        <v>0</v>
      </c>
      <c r="M154" s="8">
        <v>0</v>
      </c>
      <c r="N154" s="62">
        <v>0</v>
      </c>
      <c r="O154" s="61">
        <v>0</v>
      </c>
      <c r="P154" s="8">
        <v>0</v>
      </c>
      <c r="Q154" s="62">
        <v>0</v>
      </c>
      <c r="R154" s="61">
        <v>0</v>
      </c>
      <c r="S154" s="8">
        <v>0</v>
      </c>
      <c r="T154" s="62">
        <v>0</v>
      </c>
      <c r="U154" s="61">
        <v>0</v>
      </c>
      <c r="V154" s="8">
        <v>0</v>
      </c>
      <c r="W154" s="62">
        <v>0</v>
      </c>
      <c r="X154" s="61">
        <v>0</v>
      </c>
      <c r="Y154" s="8">
        <v>0</v>
      </c>
      <c r="Z154" s="62">
        <v>0</v>
      </c>
      <c r="AA154" s="61">
        <v>0</v>
      </c>
      <c r="AB154" s="8">
        <v>0</v>
      </c>
      <c r="AC154" s="8">
        <v>0</v>
      </c>
      <c r="AD154" s="74">
        <f t="shared" si="65"/>
        <v>6</v>
      </c>
      <c r="AE154" s="8">
        <f t="shared" si="66"/>
        <v>158</v>
      </c>
      <c r="AF154" s="79">
        <f t="shared" si="67"/>
        <v>12722818</v>
      </c>
      <c r="AG154" s="19">
        <f>AE154-'Multi-Family'!AE141</f>
        <v>109</v>
      </c>
      <c r="AH154" s="13">
        <f>AG154/'Multi-Family'!AE141</f>
        <v>2.2244897959183674</v>
      </c>
      <c r="AI154" s="12">
        <f>AF154-'Multi-Family'!AF141</f>
        <v>7774580</v>
      </c>
      <c r="AJ154" s="13">
        <f>AI154/'Multi-Family'!AF141</f>
        <v>1.5711814993539115</v>
      </c>
      <c r="AK154" s="84">
        <f t="shared" si="68"/>
        <v>-47345802</v>
      </c>
    </row>
    <row r="155" spans="1:50" x14ac:dyDescent="0.2">
      <c r="A155" s="2" t="s">
        <v>25</v>
      </c>
      <c r="B155" s="86">
        <v>2015</v>
      </c>
      <c r="C155" s="61">
        <v>0</v>
      </c>
      <c r="D155" s="8">
        <v>0</v>
      </c>
      <c r="E155" s="62">
        <v>0</v>
      </c>
      <c r="F155" s="8">
        <v>0</v>
      </c>
      <c r="G155" s="8">
        <v>0</v>
      </c>
      <c r="H155" s="8">
        <v>0</v>
      </c>
      <c r="I155" s="61">
        <v>2</v>
      </c>
      <c r="J155" s="8">
        <v>22</v>
      </c>
      <c r="K155" s="62">
        <v>507400</v>
      </c>
      <c r="L155" s="61">
        <v>0</v>
      </c>
      <c r="M155" s="8">
        <v>0</v>
      </c>
      <c r="N155" s="62">
        <v>0</v>
      </c>
      <c r="O155" s="61">
        <v>0</v>
      </c>
      <c r="P155" s="8">
        <v>0</v>
      </c>
      <c r="Q155" s="62">
        <v>0</v>
      </c>
      <c r="R155" s="61">
        <v>0</v>
      </c>
      <c r="S155" s="8">
        <v>0</v>
      </c>
      <c r="T155" s="62">
        <v>0</v>
      </c>
      <c r="U155" s="61">
        <v>0</v>
      </c>
      <c r="V155" s="8">
        <v>0</v>
      </c>
      <c r="W155" s="62">
        <v>0</v>
      </c>
      <c r="X155" s="61">
        <v>0</v>
      </c>
      <c r="Y155" s="8">
        <v>0</v>
      </c>
      <c r="Z155" s="62">
        <v>0</v>
      </c>
      <c r="AA155" s="61">
        <v>0</v>
      </c>
      <c r="AB155" s="8">
        <v>0</v>
      </c>
      <c r="AC155" s="8">
        <v>0</v>
      </c>
      <c r="AD155" s="74">
        <f t="shared" si="65"/>
        <v>2</v>
      </c>
      <c r="AE155" s="8">
        <f t="shared" si="66"/>
        <v>22</v>
      </c>
      <c r="AF155" s="79">
        <f t="shared" si="67"/>
        <v>507400</v>
      </c>
      <c r="AG155" s="19">
        <f>AE155-'Multi-Family'!AE142</f>
        <v>-14</v>
      </c>
      <c r="AH155" s="13">
        <f>AG155/'Multi-Family'!AE142</f>
        <v>-0.3888888888888889</v>
      </c>
      <c r="AI155" s="12">
        <f>AF155-'Multi-Family'!AF142</f>
        <v>-1652708</v>
      </c>
      <c r="AJ155" s="13">
        <f>AI155/'Multi-Family'!AF142</f>
        <v>-0.76510433737572381</v>
      </c>
      <c r="AK155" s="84">
        <f t="shared" si="68"/>
        <v>-48998510</v>
      </c>
    </row>
    <row r="156" spans="1:50" x14ac:dyDescent="0.2">
      <c r="A156" s="2" t="s">
        <v>26</v>
      </c>
      <c r="B156" s="86">
        <v>2015</v>
      </c>
      <c r="C156" s="61">
        <v>0</v>
      </c>
      <c r="D156" s="8">
        <v>0</v>
      </c>
      <c r="E156" s="62">
        <v>0</v>
      </c>
      <c r="F156" s="8">
        <v>0</v>
      </c>
      <c r="G156" s="8">
        <v>0</v>
      </c>
      <c r="H156" s="8">
        <v>0</v>
      </c>
      <c r="I156" s="61">
        <v>7</v>
      </c>
      <c r="J156" s="8">
        <v>284</v>
      </c>
      <c r="K156" s="62">
        <v>28447105</v>
      </c>
      <c r="L156" s="61">
        <v>2</v>
      </c>
      <c r="M156" s="8">
        <v>7</v>
      </c>
      <c r="N156" s="62">
        <v>1061844</v>
      </c>
      <c r="O156" s="61">
        <v>0</v>
      </c>
      <c r="P156" s="8">
        <v>0</v>
      </c>
      <c r="Q156" s="62">
        <v>0</v>
      </c>
      <c r="R156" s="61">
        <v>0</v>
      </c>
      <c r="S156" s="8">
        <v>0</v>
      </c>
      <c r="T156" s="62">
        <v>0</v>
      </c>
      <c r="U156" s="61">
        <v>0</v>
      </c>
      <c r="V156" s="8">
        <v>0</v>
      </c>
      <c r="W156" s="62">
        <v>0</v>
      </c>
      <c r="X156" s="61">
        <v>0</v>
      </c>
      <c r="Y156" s="8">
        <v>0</v>
      </c>
      <c r="Z156" s="62">
        <v>0</v>
      </c>
      <c r="AA156" s="61">
        <v>2</v>
      </c>
      <c r="AB156" s="8">
        <v>2</v>
      </c>
      <c r="AC156" s="8">
        <v>614688</v>
      </c>
      <c r="AD156" s="74">
        <f t="shared" si="65"/>
        <v>11</v>
      </c>
      <c r="AE156" s="8">
        <f t="shared" si="66"/>
        <v>293</v>
      </c>
      <c r="AF156" s="79">
        <f t="shared" si="67"/>
        <v>30123637</v>
      </c>
      <c r="AG156" s="19">
        <f>AE156-'Multi-Family'!AE143</f>
        <v>293</v>
      </c>
      <c r="AH156" s="13" t="e">
        <f>AG156/'Multi-Family'!AE143</f>
        <v>#DIV/0!</v>
      </c>
      <c r="AI156" s="12">
        <f>AF156-'Multi-Family'!AF143</f>
        <v>27658637</v>
      </c>
      <c r="AJ156" s="13">
        <f>AI156/'Multi-Family'!AF143</f>
        <v>11.220542393509128</v>
      </c>
      <c r="AK156" s="84">
        <f t="shared" si="68"/>
        <v>-21339873</v>
      </c>
    </row>
    <row r="157" spans="1:50" x14ac:dyDescent="0.2">
      <c r="A157" s="2" t="s">
        <v>27</v>
      </c>
      <c r="B157" s="86">
        <v>2015</v>
      </c>
      <c r="C157" s="61">
        <v>0</v>
      </c>
      <c r="D157" s="8">
        <v>0</v>
      </c>
      <c r="E157" s="62">
        <v>0</v>
      </c>
      <c r="F157" s="8">
        <v>0</v>
      </c>
      <c r="G157" s="8">
        <v>0</v>
      </c>
      <c r="H157" s="8">
        <v>0</v>
      </c>
      <c r="I157" s="61">
        <v>31</v>
      </c>
      <c r="J157" s="8">
        <v>183</v>
      </c>
      <c r="K157" s="62">
        <v>14064695</v>
      </c>
      <c r="L157" s="61">
        <v>0</v>
      </c>
      <c r="M157" s="8">
        <v>0</v>
      </c>
      <c r="N157" s="62">
        <v>0</v>
      </c>
      <c r="O157" s="61">
        <v>0</v>
      </c>
      <c r="P157" s="8">
        <v>0</v>
      </c>
      <c r="Q157" s="62">
        <v>0</v>
      </c>
      <c r="R157" s="61">
        <v>0</v>
      </c>
      <c r="S157" s="8">
        <v>0</v>
      </c>
      <c r="T157" s="62">
        <v>0</v>
      </c>
      <c r="U157" s="61">
        <v>0</v>
      </c>
      <c r="V157" s="8">
        <v>0</v>
      </c>
      <c r="W157" s="62">
        <v>0</v>
      </c>
      <c r="X157" s="61">
        <v>0</v>
      </c>
      <c r="Y157" s="8">
        <v>0</v>
      </c>
      <c r="Z157" s="62">
        <v>0</v>
      </c>
      <c r="AA157" s="61">
        <v>0</v>
      </c>
      <c r="AB157" s="8">
        <v>0</v>
      </c>
      <c r="AC157" s="8">
        <v>0</v>
      </c>
      <c r="AD157" s="74">
        <f t="shared" si="65"/>
        <v>31</v>
      </c>
      <c r="AE157" s="8">
        <f t="shared" si="66"/>
        <v>183</v>
      </c>
      <c r="AF157" s="79">
        <f t="shared" si="67"/>
        <v>14064695</v>
      </c>
      <c r="AG157" s="19">
        <f>AE157-'Multi-Family'!AE144</f>
        <v>-241</v>
      </c>
      <c r="AH157" s="13">
        <f>AG157/'Multi-Family'!AE144</f>
        <v>-0.56839622641509435</v>
      </c>
      <c r="AI157" s="12">
        <f>AF157-'Multi-Family'!AF144</f>
        <v>-23230131</v>
      </c>
      <c r="AJ157" s="13">
        <f>AI157/'Multi-Family'!AF144</f>
        <v>-0.62287811719513053</v>
      </c>
      <c r="AK157" s="84">
        <f t="shared" si="68"/>
        <v>-44570004</v>
      </c>
    </row>
    <row r="158" spans="1:50" x14ac:dyDescent="0.2">
      <c r="A158" s="2" t="s">
        <v>28</v>
      </c>
      <c r="B158" s="86">
        <v>2015</v>
      </c>
      <c r="C158" s="61">
        <v>0</v>
      </c>
      <c r="D158" s="8">
        <v>0</v>
      </c>
      <c r="E158" s="62">
        <v>0</v>
      </c>
      <c r="F158" s="8"/>
      <c r="G158" s="8"/>
      <c r="H158" s="8"/>
      <c r="I158" s="61">
        <v>12</v>
      </c>
      <c r="J158" s="8">
        <v>136</v>
      </c>
      <c r="K158" s="62">
        <v>10540026</v>
      </c>
      <c r="L158" s="61">
        <v>2</v>
      </c>
      <c r="M158" s="8">
        <v>86</v>
      </c>
      <c r="N158" s="62">
        <v>4930000</v>
      </c>
      <c r="O158" s="61">
        <v>0</v>
      </c>
      <c r="P158" s="8">
        <v>0</v>
      </c>
      <c r="Q158" s="62">
        <v>0</v>
      </c>
      <c r="R158" s="61">
        <v>0</v>
      </c>
      <c r="S158" s="8">
        <v>0</v>
      </c>
      <c r="T158" s="62">
        <v>0</v>
      </c>
      <c r="U158" s="61">
        <v>0</v>
      </c>
      <c r="V158" s="8">
        <v>0</v>
      </c>
      <c r="W158" s="62">
        <v>0</v>
      </c>
      <c r="X158" s="61">
        <v>0</v>
      </c>
      <c r="Y158" s="8">
        <v>0</v>
      </c>
      <c r="Z158" s="62">
        <v>0</v>
      </c>
      <c r="AA158" s="61">
        <v>2</v>
      </c>
      <c r="AB158" s="8">
        <v>2</v>
      </c>
      <c r="AC158" s="8">
        <v>329506</v>
      </c>
      <c r="AD158" s="74">
        <f t="shared" si="65"/>
        <v>16</v>
      </c>
      <c r="AE158" s="8">
        <f t="shared" si="66"/>
        <v>224</v>
      </c>
      <c r="AF158" s="79">
        <f t="shared" si="67"/>
        <v>15799532</v>
      </c>
      <c r="AG158" s="19">
        <f>AE158-'Multi-Family'!AE145</f>
        <v>35</v>
      </c>
      <c r="AH158" s="13">
        <f>AG158/'Multi-Family'!AE145</f>
        <v>0.18518518518518517</v>
      </c>
      <c r="AI158" s="12">
        <f>AF158-'Multi-Family'!AF145</f>
        <v>-2387401</v>
      </c>
      <c r="AJ158" s="13">
        <f>AI158/'Multi-Family'!AF145</f>
        <v>-0.13127012674429492</v>
      </c>
      <c r="AK158" s="84">
        <f t="shared" si="68"/>
        <v>-46957405</v>
      </c>
    </row>
    <row r="159" spans="1:50" ht="13.5" thickBot="1" x14ac:dyDescent="0.25">
      <c r="A159" s="14" t="s">
        <v>29</v>
      </c>
      <c r="B159" s="88">
        <v>2015</v>
      </c>
      <c r="C159" s="63">
        <f t="shared" ref="C159:AG159" si="70">SUM(C147:C158)</f>
        <v>0</v>
      </c>
      <c r="D159" s="49">
        <f t="shared" si="70"/>
        <v>0</v>
      </c>
      <c r="E159" s="64">
        <f t="shared" si="70"/>
        <v>0</v>
      </c>
      <c r="F159" s="49">
        <f t="shared" si="70"/>
        <v>0</v>
      </c>
      <c r="G159" s="49">
        <f t="shared" si="70"/>
        <v>0</v>
      </c>
      <c r="H159" s="49">
        <f t="shared" si="70"/>
        <v>0</v>
      </c>
      <c r="I159" s="63">
        <f t="shared" si="70"/>
        <v>78</v>
      </c>
      <c r="J159" s="49">
        <f t="shared" si="70"/>
        <v>1178</v>
      </c>
      <c r="K159" s="64">
        <f t="shared" si="70"/>
        <v>91732746</v>
      </c>
      <c r="L159" s="63">
        <f t="shared" si="70"/>
        <v>6</v>
      </c>
      <c r="M159" s="49">
        <f t="shared" si="70"/>
        <v>96</v>
      </c>
      <c r="N159" s="64">
        <f t="shared" si="70"/>
        <v>6422905</v>
      </c>
      <c r="O159" s="63">
        <f t="shared" si="70"/>
        <v>4</v>
      </c>
      <c r="P159" s="49">
        <f t="shared" si="70"/>
        <v>8</v>
      </c>
      <c r="Q159" s="64">
        <f t="shared" si="70"/>
        <v>1500000</v>
      </c>
      <c r="R159" s="63">
        <f t="shared" si="70"/>
        <v>0</v>
      </c>
      <c r="S159" s="49">
        <f t="shared" si="70"/>
        <v>0</v>
      </c>
      <c r="T159" s="64">
        <f t="shared" si="70"/>
        <v>0</v>
      </c>
      <c r="U159" s="63">
        <f t="shared" si="70"/>
        <v>0</v>
      </c>
      <c r="V159" s="49">
        <f t="shared" si="70"/>
        <v>0</v>
      </c>
      <c r="W159" s="64">
        <f t="shared" si="70"/>
        <v>0</v>
      </c>
      <c r="X159" s="63">
        <f t="shared" si="70"/>
        <v>0</v>
      </c>
      <c r="Y159" s="49">
        <f t="shared" si="70"/>
        <v>0</v>
      </c>
      <c r="Z159" s="64">
        <f t="shared" si="70"/>
        <v>0</v>
      </c>
      <c r="AA159" s="63">
        <f t="shared" si="70"/>
        <v>10</v>
      </c>
      <c r="AB159" s="49">
        <f t="shared" si="70"/>
        <v>10</v>
      </c>
      <c r="AC159" s="49">
        <f t="shared" si="70"/>
        <v>2090516</v>
      </c>
      <c r="AD159" s="75">
        <f t="shared" si="70"/>
        <v>98</v>
      </c>
      <c r="AE159" s="49">
        <f t="shared" si="70"/>
        <v>1292</v>
      </c>
      <c r="AF159" s="80">
        <f t="shared" si="70"/>
        <v>101746167</v>
      </c>
      <c r="AG159" s="20">
        <f t="shared" si="70"/>
        <v>-358</v>
      </c>
      <c r="AH159" s="18">
        <f>AG159/'Multi-Family'!AE146</f>
        <v>-0.21696969696969698</v>
      </c>
      <c r="AI159" s="17">
        <f>SUM(AI147:AI158)</f>
        <v>-46957405</v>
      </c>
      <c r="AJ159" s="18">
        <f>AI159/'Multi-Family'!AF146</f>
        <v>-0.31577859474686998</v>
      </c>
      <c r="AK159" s="85">
        <f>AI159</f>
        <v>-46957405</v>
      </c>
      <c r="AM159" s="26" t="s">
        <v>17</v>
      </c>
      <c r="AN159" s="26" t="s">
        <v>18</v>
      </c>
      <c r="AO159" s="26" t="s">
        <v>19</v>
      </c>
      <c r="AP159" s="26" t="s">
        <v>20</v>
      </c>
      <c r="AQ159" s="26" t="s">
        <v>21</v>
      </c>
      <c r="AR159" s="26" t="s">
        <v>22</v>
      </c>
      <c r="AS159" s="26" t="s">
        <v>23</v>
      </c>
      <c r="AT159" s="26" t="s">
        <v>24</v>
      </c>
      <c r="AU159" s="26" t="s">
        <v>25</v>
      </c>
      <c r="AV159" s="26" t="s">
        <v>26</v>
      </c>
      <c r="AW159" s="26" t="s">
        <v>27</v>
      </c>
      <c r="AX159" s="26" t="s">
        <v>28</v>
      </c>
    </row>
    <row r="160" spans="1:50" x14ac:dyDescent="0.2">
      <c r="A160" s="5" t="s">
        <v>17</v>
      </c>
      <c r="B160" s="86">
        <v>2016</v>
      </c>
      <c r="C160" s="61">
        <v>0</v>
      </c>
      <c r="D160" s="8">
        <v>0</v>
      </c>
      <c r="E160" s="62">
        <v>0</v>
      </c>
      <c r="F160" s="8">
        <v>0</v>
      </c>
      <c r="G160" s="8">
        <v>0</v>
      </c>
      <c r="H160" s="8">
        <v>0</v>
      </c>
      <c r="I160" s="61">
        <v>3</v>
      </c>
      <c r="J160" s="8">
        <v>38</v>
      </c>
      <c r="K160" s="62">
        <v>2462542</v>
      </c>
      <c r="L160" s="61">
        <v>0</v>
      </c>
      <c r="M160" s="8">
        <v>0</v>
      </c>
      <c r="N160" s="62">
        <v>0</v>
      </c>
      <c r="O160" s="61">
        <v>0</v>
      </c>
      <c r="P160" s="8">
        <v>0</v>
      </c>
      <c r="Q160" s="62">
        <v>0</v>
      </c>
      <c r="R160" s="61">
        <v>0</v>
      </c>
      <c r="S160" s="8">
        <v>0</v>
      </c>
      <c r="T160" s="62">
        <v>0</v>
      </c>
      <c r="U160" s="61">
        <v>0</v>
      </c>
      <c r="V160" s="8">
        <v>0</v>
      </c>
      <c r="W160" s="62">
        <v>0</v>
      </c>
      <c r="X160" s="61">
        <v>0</v>
      </c>
      <c r="Y160" s="8">
        <v>0</v>
      </c>
      <c r="Z160" s="62">
        <v>0</v>
      </c>
      <c r="AA160" s="61">
        <v>0</v>
      </c>
      <c r="AB160" s="8">
        <v>0</v>
      </c>
      <c r="AC160" s="8">
        <v>0</v>
      </c>
      <c r="AD160" s="74">
        <f t="shared" ref="AD160:AD171" si="71">SUM(C160+I160+L160+O160+R160+U160+X160+AA160+F160)</f>
        <v>3</v>
      </c>
      <c r="AE160" s="8">
        <f t="shared" ref="AE160:AE171" si="72">SUM(D160+J160+M160+P160+S160+V160+Y160+AB160+G160)</f>
        <v>38</v>
      </c>
      <c r="AF160" s="79">
        <f t="shared" ref="AF160:AF171" si="73">SUM(E160+K160+N160+Q160+T160+W160+Z160+AC160+H160)</f>
        <v>2462542</v>
      </c>
      <c r="AG160" s="19">
        <f>AE160-'Multi-Family'!AE147</f>
        <v>38</v>
      </c>
      <c r="AH160" s="13" t="e">
        <f>AG160/'Multi-Family'!AE147</f>
        <v>#DIV/0!</v>
      </c>
      <c r="AI160" s="12">
        <f>AF160-'Multi-Family'!AF147</f>
        <v>2462542</v>
      </c>
      <c r="AJ160" s="13" t="e">
        <f>AI160/'Multi-Family'!AF147</f>
        <v>#DIV/0!</v>
      </c>
      <c r="AK160" s="84">
        <f>AI160</f>
        <v>2462542</v>
      </c>
      <c r="AM160" s="1">
        <f t="array" ref="AM160:AX161">TRANSPOSE(AE160:AF171)</f>
        <v>38</v>
      </c>
      <c r="AN160" s="1">
        <v>149</v>
      </c>
      <c r="AO160" s="1">
        <v>56</v>
      </c>
      <c r="AP160" s="1">
        <v>359</v>
      </c>
      <c r="AQ160" s="1">
        <v>109</v>
      </c>
      <c r="AR160" s="1">
        <v>4</v>
      </c>
      <c r="AS160" s="1">
        <v>287</v>
      </c>
      <c r="AT160" s="1">
        <v>126</v>
      </c>
      <c r="AU160" s="1">
        <v>102</v>
      </c>
      <c r="AV160" s="1">
        <v>214</v>
      </c>
      <c r="AW160" s="1">
        <v>57</v>
      </c>
      <c r="AX160" s="1">
        <v>64</v>
      </c>
    </row>
    <row r="161" spans="1:50" x14ac:dyDescent="0.2">
      <c r="A161" s="2" t="s">
        <v>18</v>
      </c>
      <c r="B161" s="86">
        <v>2016</v>
      </c>
      <c r="C161" s="61">
        <v>0</v>
      </c>
      <c r="D161" s="8">
        <v>0</v>
      </c>
      <c r="E161" s="62">
        <v>0</v>
      </c>
      <c r="F161" s="8">
        <v>0</v>
      </c>
      <c r="G161" s="8">
        <v>0</v>
      </c>
      <c r="H161" s="8">
        <v>0</v>
      </c>
      <c r="I161" s="61">
        <v>1</v>
      </c>
      <c r="J161" s="8">
        <v>95</v>
      </c>
      <c r="K161" s="62">
        <v>6096293</v>
      </c>
      <c r="L161" s="61">
        <v>2</v>
      </c>
      <c r="M161" s="8">
        <v>54</v>
      </c>
      <c r="N161" s="62">
        <v>2437459</v>
      </c>
      <c r="O161" s="61">
        <v>0</v>
      </c>
      <c r="P161" s="8">
        <v>0</v>
      </c>
      <c r="Q161" s="62">
        <v>0</v>
      </c>
      <c r="R161" s="61">
        <v>0</v>
      </c>
      <c r="S161" s="8">
        <v>0</v>
      </c>
      <c r="T161" s="62">
        <v>0</v>
      </c>
      <c r="U161" s="61">
        <v>0</v>
      </c>
      <c r="V161" s="8">
        <v>0</v>
      </c>
      <c r="W161" s="62">
        <v>0</v>
      </c>
      <c r="X161" s="61">
        <v>0</v>
      </c>
      <c r="Y161" s="8">
        <v>0</v>
      </c>
      <c r="Z161" s="62">
        <v>0</v>
      </c>
      <c r="AA161" s="61">
        <v>0</v>
      </c>
      <c r="AB161" s="8">
        <v>0</v>
      </c>
      <c r="AC161" s="8">
        <v>0</v>
      </c>
      <c r="AD161" s="74">
        <f t="shared" si="71"/>
        <v>3</v>
      </c>
      <c r="AE161" s="8">
        <f t="shared" si="72"/>
        <v>149</v>
      </c>
      <c r="AF161" s="79">
        <f t="shared" si="73"/>
        <v>8533752</v>
      </c>
      <c r="AG161" s="19">
        <f>AE161-'Multi-Family'!AE148</f>
        <v>54</v>
      </c>
      <c r="AH161" s="13">
        <f>AG161/'Multi-Family'!AE148</f>
        <v>0.56842105263157894</v>
      </c>
      <c r="AI161" s="12">
        <f>AF161-'Multi-Family'!AF148</f>
        <v>855399</v>
      </c>
      <c r="AJ161" s="13">
        <f>AI161/'Multi-Family'!AF148</f>
        <v>0.1114039690543011</v>
      </c>
      <c r="AK161" s="84">
        <f t="shared" ref="AK161:AK171" si="74">AK160+AI161</f>
        <v>3317941</v>
      </c>
      <c r="AM161" s="1">
        <v>2462542</v>
      </c>
      <c r="AN161" s="1">
        <v>8533752</v>
      </c>
      <c r="AO161" s="1">
        <v>2822149</v>
      </c>
      <c r="AP161" s="1">
        <v>24662178</v>
      </c>
      <c r="AQ161" s="1">
        <v>8480592</v>
      </c>
      <c r="AR161" s="1">
        <v>524224</v>
      </c>
      <c r="AS161" s="1">
        <v>13331488</v>
      </c>
      <c r="AT161" s="1">
        <v>10978031</v>
      </c>
      <c r="AU161" s="1">
        <v>10672483</v>
      </c>
      <c r="AV161" s="1">
        <v>16189388</v>
      </c>
      <c r="AW161" s="1">
        <v>2374844</v>
      </c>
      <c r="AX161" s="1">
        <v>4550586</v>
      </c>
    </row>
    <row r="162" spans="1:50" x14ac:dyDescent="0.2">
      <c r="A162" s="2" t="s">
        <v>19</v>
      </c>
      <c r="B162" s="86">
        <v>2016</v>
      </c>
      <c r="C162" s="61">
        <v>0</v>
      </c>
      <c r="D162" s="8">
        <v>0</v>
      </c>
      <c r="E162" s="62">
        <v>0</v>
      </c>
      <c r="F162" s="8">
        <v>0</v>
      </c>
      <c r="G162" s="8">
        <v>0</v>
      </c>
      <c r="H162" s="8">
        <v>0</v>
      </c>
      <c r="I162" s="61">
        <v>24</v>
      </c>
      <c r="J162" s="8">
        <v>26</v>
      </c>
      <c r="K162" s="62">
        <v>2450335</v>
      </c>
      <c r="L162" s="61">
        <v>1</v>
      </c>
      <c r="M162" s="8">
        <v>30</v>
      </c>
      <c r="N162" s="62">
        <v>371814</v>
      </c>
      <c r="O162" s="61">
        <v>0</v>
      </c>
      <c r="P162" s="8">
        <v>0</v>
      </c>
      <c r="Q162" s="62">
        <v>0</v>
      </c>
      <c r="R162" s="61">
        <v>0</v>
      </c>
      <c r="S162" s="8">
        <v>0</v>
      </c>
      <c r="T162" s="62">
        <v>0</v>
      </c>
      <c r="U162" s="61">
        <v>0</v>
      </c>
      <c r="V162" s="8">
        <v>0</v>
      </c>
      <c r="W162" s="62">
        <v>0</v>
      </c>
      <c r="X162" s="61">
        <v>0</v>
      </c>
      <c r="Y162" s="8">
        <v>0</v>
      </c>
      <c r="Z162" s="62">
        <v>0</v>
      </c>
      <c r="AA162" s="61">
        <v>0</v>
      </c>
      <c r="AB162" s="8">
        <v>0</v>
      </c>
      <c r="AC162" s="8">
        <v>0</v>
      </c>
      <c r="AD162" s="74">
        <f t="shared" si="71"/>
        <v>25</v>
      </c>
      <c r="AE162" s="8">
        <f t="shared" si="72"/>
        <v>56</v>
      </c>
      <c r="AF162" s="79">
        <f t="shared" si="73"/>
        <v>2822149</v>
      </c>
      <c r="AG162" s="19">
        <f>AE162-'Multi-Family'!AE149</f>
        <v>55</v>
      </c>
      <c r="AH162" s="13">
        <f>AG162/'Multi-Family'!AE149</f>
        <v>55</v>
      </c>
      <c r="AI162" s="12">
        <f>AF162-'Multi-Family'!AF149</f>
        <v>2717317</v>
      </c>
      <c r="AJ162" s="13">
        <f>AI162/'Multi-Family'!AF149</f>
        <v>25.920682615995116</v>
      </c>
      <c r="AK162" s="84">
        <f t="shared" si="74"/>
        <v>6035258</v>
      </c>
      <c r="AM162" s="135">
        <f>AM161/$AM$150</f>
        <v>2.462542</v>
      </c>
      <c r="AN162" s="135">
        <f t="shared" ref="AN162" si="75">AN161/$AM$150</f>
        <v>8.5337519999999998</v>
      </c>
      <c r="AO162" s="135">
        <f t="shared" ref="AO162" si="76">AO161/$AM$150</f>
        <v>2.822149</v>
      </c>
      <c r="AP162" s="135">
        <f t="shared" ref="AP162" si="77">AP161/$AM$150</f>
        <v>24.662178000000001</v>
      </c>
      <c r="AQ162" s="135">
        <f t="shared" ref="AQ162" si="78">AQ161/$AM$150</f>
        <v>8.4805919999999997</v>
      </c>
      <c r="AR162" s="135">
        <f t="shared" ref="AR162" si="79">AR161/$AM$150</f>
        <v>0.52422400000000002</v>
      </c>
      <c r="AS162" s="135">
        <f t="shared" ref="AS162" si="80">AS161/$AM$150</f>
        <v>13.331488</v>
      </c>
      <c r="AT162" s="135">
        <f t="shared" ref="AT162" si="81">AT161/$AM$150</f>
        <v>10.978031</v>
      </c>
      <c r="AU162" s="135">
        <f t="shared" ref="AU162" si="82">AU161/$AM$150</f>
        <v>10.672483</v>
      </c>
      <c r="AV162" s="135">
        <f t="shared" ref="AV162" si="83">AV161/$AM$150</f>
        <v>16.189388000000001</v>
      </c>
      <c r="AW162" s="135">
        <f t="shared" ref="AW162" si="84">AW161/$AM$150</f>
        <v>2.374844</v>
      </c>
      <c r="AX162" s="135">
        <f t="shared" ref="AX162" si="85">AX161/$AM$150</f>
        <v>4.550586</v>
      </c>
    </row>
    <row r="163" spans="1:50" x14ac:dyDescent="0.2">
      <c r="A163" s="2" t="s">
        <v>20</v>
      </c>
      <c r="B163" s="86">
        <v>2016</v>
      </c>
      <c r="C163" s="61">
        <v>0</v>
      </c>
      <c r="D163" s="8">
        <v>0</v>
      </c>
      <c r="E163" s="62">
        <v>0</v>
      </c>
      <c r="F163" s="8">
        <v>0</v>
      </c>
      <c r="G163" s="8">
        <v>0</v>
      </c>
      <c r="H163" s="8">
        <v>0</v>
      </c>
      <c r="I163" s="61">
        <v>8</v>
      </c>
      <c r="J163" s="8">
        <v>335</v>
      </c>
      <c r="K163" s="62">
        <v>24364727</v>
      </c>
      <c r="L163" s="61">
        <v>1</v>
      </c>
      <c r="M163" s="8">
        <v>24</v>
      </c>
      <c r="N163" s="62">
        <v>297451</v>
      </c>
      <c r="O163" s="61">
        <v>0</v>
      </c>
      <c r="P163" s="8">
        <v>0</v>
      </c>
      <c r="Q163" s="62">
        <v>0</v>
      </c>
      <c r="R163" s="61">
        <v>0</v>
      </c>
      <c r="S163" s="8">
        <v>0</v>
      </c>
      <c r="T163" s="62">
        <v>0</v>
      </c>
      <c r="U163" s="61">
        <v>0</v>
      </c>
      <c r="V163" s="8">
        <v>0</v>
      </c>
      <c r="W163" s="62">
        <v>0</v>
      </c>
      <c r="X163" s="61">
        <v>0</v>
      </c>
      <c r="Y163" s="8">
        <v>0</v>
      </c>
      <c r="Z163" s="62">
        <v>0</v>
      </c>
      <c r="AA163" s="61">
        <v>0</v>
      </c>
      <c r="AB163" s="8">
        <v>0</v>
      </c>
      <c r="AC163" s="8">
        <v>0</v>
      </c>
      <c r="AD163" s="74">
        <f t="shared" si="71"/>
        <v>9</v>
      </c>
      <c r="AE163" s="8">
        <f t="shared" si="72"/>
        <v>359</v>
      </c>
      <c r="AF163" s="79">
        <f t="shared" si="73"/>
        <v>24662178</v>
      </c>
      <c r="AG163" s="19">
        <f>AE163-'Multi-Family'!AE150</f>
        <v>354</v>
      </c>
      <c r="AH163" s="13">
        <f>AG163/'Multi-Family'!AE150</f>
        <v>70.8</v>
      </c>
      <c r="AI163" s="12">
        <f>AF163-'Multi-Family'!AF150</f>
        <v>24011628</v>
      </c>
      <c r="AJ163" s="13">
        <f>AI163/'Multi-Family'!AF150</f>
        <v>36.909734839750982</v>
      </c>
      <c r="AK163" s="84">
        <f t="shared" si="74"/>
        <v>30046886</v>
      </c>
      <c r="AM163" s="133"/>
    </row>
    <row r="164" spans="1:50" x14ac:dyDescent="0.2">
      <c r="A164" s="2" t="s">
        <v>21</v>
      </c>
      <c r="B164" s="86">
        <v>2016</v>
      </c>
      <c r="C164" s="61">
        <v>0</v>
      </c>
      <c r="D164" s="8">
        <v>0</v>
      </c>
      <c r="E164" s="62">
        <v>0</v>
      </c>
      <c r="F164" s="8">
        <v>0</v>
      </c>
      <c r="G164" s="8">
        <v>0</v>
      </c>
      <c r="H164" s="8">
        <v>0</v>
      </c>
      <c r="I164" s="61">
        <v>1</v>
      </c>
      <c r="J164" s="8">
        <v>101</v>
      </c>
      <c r="K164" s="62">
        <v>7709351</v>
      </c>
      <c r="L164" s="61">
        <v>4</v>
      </c>
      <c r="M164" s="8">
        <v>8</v>
      </c>
      <c r="N164" s="62">
        <v>771241</v>
      </c>
      <c r="O164" s="61">
        <v>0</v>
      </c>
      <c r="P164" s="8">
        <v>0</v>
      </c>
      <c r="Q164" s="62">
        <v>0</v>
      </c>
      <c r="R164" s="61">
        <v>0</v>
      </c>
      <c r="S164" s="8">
        <v>0</v>
      </c>
      <c r="T164" s="62">
        <v>0</v>
      </c>
      <c r="U164" s="61">
        <v>0</v>
      </c>
      <c r="V164" s="8">
        <v>0</v>
      </c>
      <c r="W164" s="62">
        <v>0</v>
      </c>
      <c r="X164" s="61">
        <v>0</v>
      </c>
      <c r="Y164" s="8">
        <v>0</v>
      </c>
      <c r="Z164" s="62">
        <v>0</v>
      </c>
      <c r="AA164" s="61">
        <v>0</v>
      </c>
      <c r="AB164" s="8">
        <v>0</v>
      </c>
      <c r="AC164" s="8">
        <v>0</v>
      </c>
      <c r="AD164" s="74">
        <f t="shared" si="71"/>
        <v>5</v>
      </c>
      <c r="AE164" s="8">
        <f t="shared" si="72"/>
        <v>109</v>
      </c>
      <c r="AF164" s="79">
        <f t="shared" si="73"/>
        <v>8480592</v>
      </c>
      <c r="AG164" s="19">
        <f>AE164-'Multi-Family'!AE151</f>
        <v>64</v>
      </c>
      <c r="AH164" s="13">
        <f>AG164/'Multi-Family'!AE151</f>
        <v>1.4222222222222223</v>
      </c>
      <c r="AI164" s="12">
        <f>AF164-'Multi-Family'!AF151</f>
        <v>5793991</v>
      </c>
      <c r="AJ164" s="13">
        <f>AI164/'Multi-Family'!AF151</f>
        <v>2.1566250440612507</v>
      </c>
      <c r="AK164" s="84">
        <f t="shared" si="74"/>
        <v>35840877</v>
      </c>
    </row>
    <row r="165" spans="1:50" x14ac:dyDescent="0.2">
      <c r="A165" s="2" t="s">
        <v>22</v>
      </c>
      <c r="B165" s="86">
        <v>2016</v>
      </c>
      <c r="C165" s="61">
        <v>0</v>
      </c>
      <c r="D165" s="8">
        <v>0</v>
      </c>
      <c r="E165" s="62">
        <v>0</v>
      </c>
      <c r="F165" s="8">
        <v>0</v>
      </c>
      <c r="G165" s="8">
        <v>0</v>
      </c>
      <c r="H165" s="8">
        <v>0</v>
      </c>
      <c r="I165" s="61">
        <v>0</v>
      </c>
      <c r="J165" s="8">
        <v>0</v>
      </c>
      <c r="K165" s="62">
        <v>0</v>
      </c>
      <c r="L165" s="61">
        <v>2</v>
      </c>
      <c r="M165" s="8">
        <v>4</v>
      </c>
      <c r="N165" s="62">
        <v>524224</v>
      </c>
      <c r="O165" s="61">
        <v>0</v>
      </c>
      <c r="P165" s="8">
        <v>0</v>
      </c>
      <c r="Q165" s="62">
        <v>0</v>
      </c>
      <c r="R165" s="61">
        <v>0</v>
      </c>
      <c r="S165" s="8">
        <v>0</v>
      </c>
      <c r="T165" s="62">
        <v>0</v>
      </c>
      <c r="U165" s="61">
        <v>0</v>
      </c>
      <c r="V165" s="8">
        <v>0</v>
      </c>
      <c r="W165" s="62">
        <v>0</v>
      </c>
      <c r="X165" s="61">
        <v>0</v>
      </c>
      <c r="Y165" s="8">
        <v>0</v>
      </c>
      <c r="Z165" s="62">
        <v>0</v>
      </c>
      <c r="AA165" s="61">
        <v>0</v>
      </c>
      <c r="AB165" s="8">
        <v>0</v>
      </c>
      <c r="AC165" s="8">
        <v>0</v>
      </c>
      <c r="AD165" s="74">
        <f t="shared" si="71"/>
        <v>2</v>
      </c>
      <c r="AE165" s="8">
        <f t="shared" si="72"/>
        <v>4</v>
      </c>
      <c r="AF165" s="79">
        <f t="shared" si="73"/>
        <v>524224</v>
      </c>
      <c r="AG165" s="19">
        <f>AE165-'Multi-Family'!AE152</f>
        <v>-137</v>
      </c>
      <c r="AH165" s="13">
        <f>AG165/'Multi-Family'!AE152</f>
        <v>-0.97163120567375882</v>
      </c>
      <c r="AI165" s="12">
        <f>AF165-'Multi-Family'!AF152</f>
        <v>-8665388</v>
      </c>
      <c r="AJ165" s="13">
        <f>AI165/'Multi-Family'!AF152</f>
        <v>-0.9429547188716999</v>
      </c>
      <c r="AK165" s="84">
        <f t="shared" si="74"/>
        <v>27175489</v>
      </c>
    </row>
    <row r="166" spans="1:50" x14ac:dyDescent="0.2">
      <c r="A166" s="2" t="s">
        <v>23</v>
      </c>
      <c r="B166" s="86">
        <v>2016</v>
      </c>
      <c r="C166" s="61">
        <v>0</v>
      </c>
      <c r="D166" s="8">
        <v>0</v>
      </c>
      <c r="E166" s="62">
        <v>0</v>
      </c>
      <c r="F166" s="8">
        <v>0</v>
      </c>
      <c r="G166" s="8">
        <v>0</v>
      </c>
      <c r="H166" s="8">
        <v>0</v>
      </c>
      <c r="I166" s="61">
        <v>4</v>
      </c>
      <c r="J166" s="8">
        <v>279</v>
      </c>
      <c r="K166" s="62">
        <v>11722760</v>
      </c>
      <c r="L166" s="61">
        <v>0</v>
      </c>
      <c r="M166" s="8">
        <v>0</v>
      </c>
      <c r="N166" s="62">
        <v>0</v>
      </c>
      <c r="O166" s="61">
        <v>0</v>
      </c>
      <c r="P166" s="8">
        <v>0</v>
      </c>
      <c r="Q166" s="62">
        <v>0</v>
      </c>
      <c r="R166" s="61">
        <v>0</v>
      </c>
      <c r="S166" s="8">
        <v>0</v>
      </c>
      <c r="T166" s="62">
        <v>0</v>
      </c>
      <c r="U166" s="61">
        <v>0</v>
      </c>
      <c r="V166" s="8">
        <v>0</v>
      </c>
      <c r="W166" s="62">
        <v>0</v>
      </c>
      <c r="X166" s="61">
        <v>0</v>
      </c>
      <c r="Y166" s="8">
        <v>0</v>
      </c>
      <c r="Z166" s="62">
        <v>0</v>
      </c>
      <c r="AA166" s="61">
        <v>8</v>
      </c>
      <c r="AB166" s="8">
        <v>8</v>
      </c>
      <c r="AC166" s="8">
        <v>1608728</v>
      </c>
      <c r="AD166" s="74">
        <f t="shared" si="71"/>
        <v>12</v>
      </c>
      <c r="AE166" s="8">
        <f t="shared" si="72"/>
        <v>287</v>
      </c>
      <c r="AF166" s="79">
        <f t="shared" si="73"/>
        <v>13331488</v>
      </c>
      <c r="AG166" s="19">
        <f>AE166-'Multi-Family'!AE153</f>
        <v>162</v>
      </c>
      <c r="AH166" s="13">
        <f>AG166/'Multi-Family'!AE153</f>
        <v>1.296</v>
      </c>
      <c r="AI166" s="12">
        <f>AF166-'Multi-Family'!AF153</f>
        <v>5113351</v>
      </c>
      <c r="AJ166" s="13">
        <f>AI166/'Multi-Family'!AF153</f>
        <v>0.6222031830328455</v>
      </c>
      <c r="AK166" s="84">
        <f t="shared" si="74"/>
        <v>32288840</v>
      </c>
    </row>
    <row r="167" spans="1:50" x14ac:dyDescent="0.2">
      <c r="A167" s="2" t="s">
        <v>24</v>
      </c>
      <c r="B167" s="86">
        <v>2016</v>
      </c>
      <c r="C167" s="61">
        <v>0</v>
      </c>
      <c r="D167" s="8">
        <v>0</v>
      </c>
      <c r="E167" s="62">
        <v>0</v>
      </c>
      <c r="F167" s="8">
        <v>0</v>
      </c>
      <c r="G167" s="8">
        <v>0</v>
      </c>
      <c r="H167" s="8">
        <v>0</v>
      </c>
      <c r="I167" s="61">
        <v>18</v>
      </c>
      <c r="J167" s="8">
        <v>36</v>
      </c>
      <c r="K167" s="62">
        <v>3320640</v>
      </c>
      <c r="L167" s="61">
        <v>1</v>
      </c>
      <c r="M167" s="8">
        <v>90</v>
      </c>
      <c r="N167" s="62">
        <v>7657391</v>
      </c>
      <c r="O167" s="61">
        <v>0</v>
      </c>
      <c r="P167" s="8">
        <v>0</v>
      </c>
      <c r="Q167" s="62">
        <v>0</v>
      </c>
      <c r="R167" s="61">
        <v>0</v>
      </c>
      <c r="S167" s="8">
        <v>0</v>
      </c>
      <c r="T167" s="62">
        <v>0</v>
      </c>
      <c r="U167" s="61">
        <v>0</v>
      </c>
      <c r="V167" s="8">
        <v>0</v>
      </c>
      <c r="W167" s="62">
        <v>0</v>
      </c>
      <c r="X167" s="61">
        <v>0</v>
      </c>
      <c r="Y167" s="8">
        <v>0</v>
      </c>
      <c r="Z167" s="62">
        <v>0</v>
      </c>
      <c r="AA167" s="61">
        <v>0</v>
      </c>
      <c r="AB167" s="8">
        <v>0</v>
      </c>
      <c r="AC167" s="8">
        <v>0</v>
      </c>
      <c r="AD167" s="74">
        <f t="shared" si="71"/>
        <v>19</v>
      </c>
      <c r="AE167" s="8">
        <f t="shared" si="72"/>
        <v>126</v>
      </c>
      <c r="AF167" s="79">
        <f t="shared" si="73"/>
        <v>10978031</v>
      </c>
      <c r="AG167" s="19">
        <f>AE167-'Multi-Family'!AE154</f>
        <v>-32</v>
      </c>
      <c r="AH167" s="13">
        <f>AG167/'Multi-Family'!AE154</f>
        <v>-0.20253164556962025</v>
      </c>
      <c r="AI167" s="12">
        <f>AF167-'Multi-Family'!AF154</f>
        <v>-1744787</v>
      </c>
      <c r="AJ167" s="13">
        <f>AI167/'Multi-Family'!AF154</f>
        <v>-0.13713840754461787</v>
      </c>
      <c r="AK167" s="84">
        <f t="shared" si="74"/>
        <v>30544053</v>
      </c>
    </row>
    <row r="168" spans="1:50" x14ac:dyDescent="0.2">
      <c r="A168" s="2" t="s">
        <v>25</v>
      </c>
      <c r="B168" s="86">
        <v>2016</v>
      </c>
      <c r="C168" s="61">
        <v>0</v>
      </c>
      <c r="D168" s="8">
        <v>0</v>
      </c>
      <c r="E168" s="62">
        <v>0</v>
      </c>
      <c r="F168" s="8">
        <v>0</v>
      </c>
      <c r="G168" s="8">
        <v>0</v>
      </c>
      <c r="H168" s="8">
        <v>0</v>
      </c>
      <c r="I168" s="61">
        <v>2</v>
      </c>
      <c r="J168" s="8">
        <v>2</v>
      </c>
      <c r="K168" s="62">
        <v>190776</v>
      </c>
      <c r="L168" s="61">
        <v>4</v>
      </c>
      <c r="M168" s="8">
        <v>100</v>
      </c>
      <c r="N168" s="62">
        <v>10481707</v>
      </c>
      <c r="O168" s="61">
        <v>0</v>
      </c>
      <c r="P168" s="8">
        <v>0</v>
      </c>
      <c r="Q168" s="62">
        <v>0</v>
      </c>
      <c r="R168" s="61">
        <v>0</v>
      </c>
      <c r="S168" s="8">
        <v>0</v>
      </c>
      <c r="T168" s="62">
        <v>0</v>
      </c>
      <c r="U168" s="61">
        <v>0</v>
      </c>
      <c r="V168" s="8">
        <v>0</v>
      </c>
      <c r="W168" s="62">
        <v>0</v>
      </c>
      <c r="X168" s="61">
        <v>0</v>
      </c>
      <c r="Y168" s="8">
        <v>0</v>
      </c>
      <c r="Z168" s="62">
        <v>0</v>
      </c>
      <c r="AA168" s="61">
        <v>0</v>
      </c>
      <c r="AB168" s="8">
        <v>0</v>
      </c>
      <c r="AC168" s="8">
        <v>0</v>
      </c>
      <c r="AD168" s="74">
        <f t="shared" si="71"/>
        <v>6</v>
      </c>
      <c r="AE168" s="8">
        <f t="shared" si="72"/>
        <v>102</v>
      </c>
      <c r="AF168" s="79">
        <f t="shared" si="73"/>
        <v>10672483</v>
      </c>
      <c r="AG168" s="19">
        <f>AE168-'Multi-Family'!AE155</f>
        <v>80</v>
      </c>
      <c r="AH168" s="13">
        <f>AG168/'Multi-Family'!AE155</f>
        <v>3.6363636363636362</v>
      </c>
      <c r="AI168" s="12">
        <f>AF168-'Multi-Family'!AF155</f>
        <v>10165083</v>
      </c>
      <c r="AJ168" s="13">
        <f>AI168/'Multi-Family'!AF155</f>
        <v>20.0336677177769</v>
      </c>
      <c r="AK168" s="84">
        <f t="shared" si="74"/>
        <v>40709136</v>
      </c>
    </row>
    <row r="169" spans="1:50" x14ac:dyDescent="0.2">
      <c r="A169" s="2" t="s">
        <v>26</v>
      </c>
      <c r="B169" s="86">
        <v>2016</v>
      </c>
      <c r="C169" s="61">
        <v>0</v>
      </c>
      <c r="D169" s="8">
        <v>0</v>
      </c>
      <c r="E169" s="62">
        <v>0</v>
      </c>
      <c r="F169" s="8">
        <v>0</v>
      </c>
      <c r="G169" s="8">
        <v>0</v>
      </c>
      <c r="H169" s="8">
        <v>0</v>
      </c>
      <c r="I169" s="61">
        <v>8</v>
      </c>
      <c r="J169" s="8">
        <v>168</v>
      </c>
      <c r="K169" s="62">
        <v>10652332</v>
      </c>
      <c r="L169" s="61">
        <v>2</v>
      </c>
      <c r="M169" s="8">
        <v>46</v>
      </c>
      <c r="N169" s="62">
        <v>5537056</v>
      </c>
      <c r="O169" s="61">
        <v>0</v>
      </c>
      <c r="P169" s="8">
        <v>0</v>
      </c>
      <c r="Q169" s="62">
        <v>0</v>
      </c>
      <c r="R169" s="61">
        <v>0</v>
      </c>
      <c r="S169" s="8">
        <v>0</v>
      </c>
      <c r="T169" s="62">
        <v>0</v>
      </c>
      <c r="U169" s="61">
        <v>0</v>
      </c>
      <c r="V169" s="8">
        <v>0</v>
      </c>
      <c r="W169" s="62">
        <v>0</v>
      </c>
      <c r="X169" s="61">
        <v>0</v>
      </c>
      <c r="Y169" s="8">
        <v>0</v>
      </c>
      <c r="Z169" s="62">
        <v>0</v>
      </c>
      <c r="AA169" s="61">
        <v>0</v>
      </c>
      <c r="AB169" s="8">
        <v>0</v>
      </c>
      <c r="AC169" s="8">
        <v>0</v>
      </c>
      <c r="AD169" s="74">
        <f t="shared" si="71"/>
        <v>10</v>
      </c>
      <c r="AE169" s="8">
        <f t="shared" si="72"/>
        <v>214</v>
      </c>
      <c r="AF169" s="79">
        <f t="shared" si="73"/>
        <v>16189388</v>
      </c>
      <c r="AG169" s="19">
        <f>AE169-'Multi-Family'!AE156</f>
        <v>-79</v>
      </c>
      <c r="AH169" s="13">
        <f>AG169/'Multi-Family'!AE156</f>
        <v>-0.2696245733788396</v>
      </c>
      <c r="AI169" s="12">
        <f>AF169-'Multi-Family'!AF156</f>
        <v>-13934249</v>
      </c>
      <c r="AJ169" s="13">
        <f>AI169/'Multi-Family'!AF156</f>
        <v>-0.462568613477848</v>
      </c>
      <c r="AK169" s="84">
        <f t="shared" si="74"/>
        <v>26774887</v>
      </c>
    </row>
    <row r="170" spans="1:50" x14ac:dyDescent="0.2">
      <c r="A170" s="2" t="s">
        <v>27</v>
      </c>
      <c r="B170" s="86">
        <v>2016</v>
      </c>
      <c r="C170" s="61">
        <v>0</v>
      </c>
      <c r="D170" s="8">
        <v>0</v>
      </c>
      <c r="E170" s="62">
        <v>0</v>
      </c>
      <c r="F170" s="8">
        <v>0</v>
      </c>
      <c r="G170" s="8">
        <v>0</v>
      </c>
      <c r="H170" s="8">
        <v>0</v>
      </c>
      <c r="I170" s="61">
        <v>10</v>
      </c>
      <c r="J170" s="8">
        <v>33</v>
      </c>
      <c r="K170" s="62">
        <v>2003030</v>
      </c>
      <c r="L170" s="61">
        <v>1</v>
      </c>
      <c r="M170" s="8">
        <v>24</v>
      </c>
      <c r="N170" s="62">
        <v>371814</v>
      </c>
      <c r="O170" s="61">
        <v>0</v>
      </c>
      <c r="P170" s="8">
        <v>0</v>
      </c>
      <c r="Q170" s="62">
        <v>0</v>
      </c>
      <c r="R170" s="61">
        <v>0</v>
      </c>
      <c r="S170" s="8">
        <v>0</v>
      </c>
      <c r="T170" s="62">
        <v>0</v>
      </c>
      <c r="U170" s="61">
        <v>0</v>
      </c>
      <c r="V170" s="8">
        <v>0</v>
      </c>
      <c r="W170" s="62">
        <v>0</v>
      </c>
      <c r="X170" s="61">
        <v>0</v>
      </c>
      <c r="Y170" s="8">
        <v>0</v>
      </c>
      <c r="Z170" s="62">
        <v>0</v>
      </c>
      <c r="AA170" s="61">
        <v>0</v>
      </c>
      <c r="AB170" s="8">
        <v>0</v>
      </c>
      <c r="AC170" s="8">
        <v>0</v>
      </c>
      <c r="AD170" s="74">
        <f t="shared" si="71"/>
        <v>11</v>
      </c>
      <c r="AE170" s="8">
        <f t="shared" si="72"/>
        <v>57</v>
      </c>
      <c r="AF170" s="79">
        <f t="shared" si="73"/>
        <v>2374844</v>
      </c>
      <c r="AG170" s="19">
        <f>AE170-'Multi-Family'!AE157</f>
        <v>-126</v>
      </c>
      <c r="AH170" s="13">
        <f>AG170/'Multi-Family'!AE157</f>
        <v>-0.68852459016393441</v>
      </c>
      <c r="AI170" s="12">
        <f>AF170-'Multi-Family'!AF157</f>
        <v>-11689851</v>
      </c>
      <c r="AJ170" s="13">
        <f>AI170/'Multi-Family'!AF157</f>
        <v>-0.83114856027805795</v>
      </c>
      <c r="AK170" s="84">
        <f t="shared" si="74"/>
        <v>15085036</v>
      </c>
    </row>
    <row r="171" spans="1:50" x14ac:dyDescent="0.2">
      <c r="A171" s="2" t="s">
        <v>28</v>
      </c>
      <c r="B171" s="86">
        <v>2016</v>
      </c>
      <c r="C171" s="61">
        <v>6</v>
      </c>
      <c r="D171" s="8">
        <v>0</v>
      </c>
      <c r="E171" s="62">
        <v>963579</v>
      </c>
      <c r="F171" s="8">
        <v>0</v>
      </c>
      <c r="G171" s="8">
        <v>0</v>
      </c>
      <c r="H171" s="8">
        <v>0</v>
      </c>
      <c r="I171" s="61">
        <v>8</v>
      </c>
      <c r="J171" s="8">
        <v>64</v>
      </c>
      <c r="K171" s="62">
        <v>3587007</v>
      </c>
      <c r="L171" s="61">
        <v>0</v>
      </c>
      <c r="M171" s="8">
        <v>0</v>
      </c>
      <c r="N171" s="62">
        <v>0</v>
      </c>
      <c r="O171" s="61">
        <v>0</v>
      </c>
      <c r="P171" s="8">
        <v>0</v>
      </c>
      <c r="Q171" s="62">
        <v>0</v>
      </c>
      <c r="R171" s="61">
        <v>0</v>
      </c>
      <c r="S171" s="8">
        <v>0</v>
      </c>
      <c r="T171" s="62">
        <v>0</v>
      </c>
      <c r="U171" s="61">
        <v>0</v>
      </c>
      <c r="V171" s="8">
        <v>0</v>
      </c>
      <c r="W171" s="62">
        <v>0</v>
      </c>
      <c r="X171" s="61">
        <v>0</v>
      </c>
      <c r="Y171" s="8">
        <v>0</v>
      </c>
      <c r="Z171" s="62">
        <v>0</v>
      </c>
      <c r="AA171" s="61">
        <v>0</v>
      </c>
      <c r="AB171" s="8">
        <v>0</v>
      </c>
      <c r="AC171" s="8">
        <v>0</v>
      </c>
      <c r="AD171" s="74">
        <f t="shared" si="71"/>
        <v>14</v>
      </c>
      <c r="AE171" s="8">
        <f t="shared" si="72"/>
        <v>64</v>
      </c>
      <c r="AF171" s="79">
        <f t="shared" si="73"/>
        <v>4550586</v>
      </c>
      <c r="AG171" s="19">
        <f>AE171-'Multi-Family'!AE158</f>
        <v>-160</v>
      </c>
      <c r="AH171" s="13">
        <f>AG171/'Multi-Family'!AE158</f>
        <v>-0.7142857142857143</v>
      </c>
      <c r="AI171" s="12">
        <f>AF171-'Multi-Family'!AF158</f>
        <v>-11248946</v>
      </c>
      <c r="AJ171" s="13">
        <f>AI171/'Multi-Family'!AF158</f>
        <v>-0.71197969661379845</v>
      </c>
      <c r="AK171" s="84">
        <f t="shared" si="74"/>
        <v>3836090</v>
      </c>
    </row>
    <row r="172" spans="1:50" ht="13.5" thickBot="1" x14ac:dyDescent="0.25">
      <c r="A172" s="14" t="s">
        <v>29</v>
      </c>
      <c r="B172" s="88">
        <v>2016</v>
      </c>
      <c r="C172" s="63">
        <f t="shared" ref="C172:AG172" si="86">SUM(C160:C171)</f>
        <v>6</v>
      </c>
      <c r="D172" s="49">
        <f t="shared" si="86"/>
        <v>0</v>
      </c>
      <c r="E172" s="64">
        <f t="shared" si="86"/>
        <v>963579</v>
      </c>
      <c r="F172" s="49">
        <f t="shared" si="86"/>
        <v>0</v>
      </c>
      <c r="G172" s="49">
        <f t="shared" si="86"/>
        <v>0</v>
      </c>
      <c r="H172" s="49">
        <f t="shared" si="86"/>
        <v>0</v>
      </c>
      <c r="I172" s="63">
        <f t="shared" si="86"/>
        <v>87</v>
      </c>
      <c r="J172" s="49">
        <f t="shared" si="86"/>
        <v>1177</v>
      </c>
      <c r="K172" s="64">
        <f t="shared" si="86"/>
        <v>74559793</v>
      </c>
      <c r="L172" s="63">
        <f t="shared" si="86"/>
        <v>18</v>
      </c>
      <c r="M172" s="49">
        <f t="shared" si="86"/>
        <v>380</v>
      </c>
      <c r="N172" s="64">
        <f t="shared" si="86"/>
        <v>28450157</v>
      </c>
      <c r="O172" s="63">
        <f t="shared" si="86"/>
        <v>0</v>
      </c>
      <c r="P172" s="49">
        <f t="shared" si="86"/>
        <v>0</v>
      </c>
      <c r="Q172" s="64">
        <f t="shared" si="86"/>
        <v>0</v>
      </c>
      <c r="R172" s="63">
        <f t="shared" si="86"/>
        <v>0</v>
      </c>
      <c r="S172" s="49">
        <f t="shared" si="86"/>
        <v>0</v>
      </c>
      <c r="T172" s="64">
        <f t="shared" si="86"/>
        <v>0</v>
      </c>
      <c r="U172" s="63">
        <f t="shared" si="86"/>
        <v>0</v>
      </c>
      <c r="V172" s="49">
        <f t="shared" si="86"/>
        <v>0</v>
      </c>
      <c r="W172" s="64">
        <f t="shared" si="86"/>
        <v>0</v>
      </c>
      <c r="X172" s="63">
        <f t="shared" si="86"/>
        <v>0</v>
      </c>
      <c r="Y172" s="49">
        <f t="shared" si="86"/>
        <v>0</v>
      </c>
      <c r="Z172" s="64">
        <f t="shared" si="86"/>
        <v>0</v>
      </c>
      <c r="AA172" s="63">
        <f t="shared" si="86"/>
        <v>8</v>
      </c>
      <c r="AB172" s="49">
        <f t="shared" si="86"/>
        <v>8</v>
      </c>
      <c r="AC172" s="49">
        <f t="shared" si="86"/>
        <v>1608728</v>
      </c>
      <c r="AD172" s="75">
        <f t="shared" si="86"/>
        <v>119</v>
      </c>
      <c r="AE172" s="49">
        <f t="shared" si="86"/>
        <v>1565</v>
      </c>
      <c r="AF172" s="80">
        <f t="shared" si="86"/>
        <v>105582257</v>
      </c>
      <c r="AG172" s="20">
        <f t="shared" si="86"/>
        <v>273</v>
      </c>
      <c r="AH172" s="18">
        <f>AG172/'Multi-Family'!AE159</f>
        <v>0.21130030959752322</v>
      </c>
      <c r="AI172" s="17">
        <f>SUM(AI160:AI171)</f>
        <v>3836090</v>
      </c>
      <c r="AJ172" s="18">
        <f>AI172/'Multi-Family'!AF159</f>
        <v>3.7702550504924673E-2</v>
      </c>
      <c r="AK172" s="85">
        <f>AI172</f>
        <v>3836090</v>
      </c>
    </row>
    <row r="173" spans="1:50" x14ac:dyDescent="0.2">
      <c r="A173" s="5" t="s">
        <v>17</v>
      </c>
      <c r="B173" s="86">
        <v>2017</v>
      </c>
      <c r="C173" s="61">
        <v>0</v>
      </c>
      <c r="D173" s="8">
        <v>0</v>
      </c>
      <c r="E173" s="62">
        <v>0</v>
      </c>
      <c r="F173" s="8">
        <v>0</v>
      </c>
      <c r="G173" s="8">
        <v>0</v>
      </c>
      <c r="H173" s="8">
        <v>0</v>
      </c>
      <c r="I173" s="61">
        <v>0</v>
      </c>
      <c r="J173" s="8">
        <v>0</v>
      </c>
      <c r="K173" s="62">
        <v>0</v>
      </c>
      <c r="L173" s="61">
        <v>0</v>
      </c>
      <c r="M173" s="8">
        <v>0</v>
      </c>
      <c r="N173" s="62">
        <v>0</v>
      </c>
      <c r="O173" s="61">
        <v>0</v>
      </c>
      <c r="P173" s="8">
        <v>0</v>
      </c>
      <c r="Q173" s="62">
        <v>0</v>
      </c>
      <c r="R173" s="61">
        <v>0</v>
      </c>
      <c r="S173" s="8">
        <v>0</v>
      </c>
      <c r="T173" s="62">
        <v>0</v>
      </c>
      <c r="U173" s="61">
        <v>0</v>
      </c>
      <c r="V173" s="8">
        <v>0</v>
      </c>
      <c r="W173" s="62">
        <v>0</v>
      </c>
      <c r="X173" s="61">
        <v>0</v>
      </c>
      <c r="Y173" s="8">
        <v>0</v>
      </c>
      <c r="Z173" s="62">
        <v>0</v>
      </c>
      <c r="AA173" s="61">
        <v>0</v>
      </c>
      <c r="AB173" s="8">
        <v>0</v>
      </c>
      <c r="AC173" s="8">
        <v>0</v>
      </c>
      <c r="AD173" s="74">
        <f t="shared" ref="AD173:AD184" si="87">SUM(C173+I173+L173+O173+R173+U173+X173+AA173+F173)</f>
        <v>0</v>
      </c>
      <c r="AE173" s="8">
        <f t="shared" ref="AE173:AE184" si="88">SUM(D173+J173+M173+P173+S173+V173+Y173+AB173+G173)</f>
        <v>0</v>
      </c>
      <c r="AF173" s="79">
        <f t="shared" ref="AF173:AF184" si="89">SUM(E173+K173+N173+Q173+T173+W173+Z173+AC173+H173)</f>
        <v>0</v>
      </c>
      <c r="AG173" s="19">
        <f>AE173-'Multi-Family'!AE160</f>
        <v>-38</v>
      </c>
      <c r="AH173" s="13">
        <f>AG173/'Multi-Family'!AE160</f>
        <v>-1</v>
      </c>
      <c r="AI173" s="12">
        <f>AF173-'Multi-Family'!AF160</f>
        <v>-2462542</v>
      </c>
      <c r="AJ173" s="13">
        <f>AI173/'Multi-Family'!AF160</f>
        <v>-1</v>
      </c>
      <c r="AK173" s="84">
        <f>AI173</f>
        <v>-2462542</v>
      </c>
      <c r="AM173" s="1">
        <f t="array" ref="AM173:AX174">TRANSPOSE(AE173:AF184)</f>
        <v>0</v>
      </c>
      <c r="AN173" s="1">
        <v>190</v>
      </c>
      <c r="AO173" s="1">
        <v>24</v>
      </c>
      <c r="AP173" s="1">
        <v>49</v>
      </c>
      <c r="AQ173" s="1">
        <v>504</v>
      </c>
      <c r="AR173" s="1">
        <v>142</v>
      </c>
      <c r="AS173" s="1">
        <v>558</v>
      </c>
      <c r="AT173" s="1">
        <v>145</v>
      </c>
      <c r="AU173" s="1">
        <v>30</v>
      </c>
      <c r="AV173" s="1">
        <v>23</v>
      </c>
      <c r="AW173" s="1">
        <v>270</v>
      </c>
      <c r="AX173" s="1">
        <v>181</v>
      </c>
    </row>
    <row r="174" spans="1:50" x14ac:dyDescent="0.2">
      <c r="A174" s="2" t="s">
        <v>18</v>
      </c>
      <c r="B174" s="86">
        <v>2017</v>
      </c>
      <c r="C174" s="61">
        <v>0</v>
      </c>
      <c r="D174" s="8">
        <v>0</v>
      </c>
      <c r="E174" s="62">
        <v>0</v>
      </c>
      <c r="F174" s="8">
        <v>0</v>
      </c>
      <c r="G174" s="8">
        <v>0</v>
      </c>
      <c r="H174" s="8">
        <v>0</v>
      </c>
      <c r="I174" s="61">
        <v>16</v>
      </c>
      <c r="J174" s="8">
        <v>186</v>
      </c>
      <c r="K174" s="62">
        <v>13931786</v>
      </c>
      <c r="L174" s="61">
        <v>2</v>
      </c>
      <c r="M174" s="8">
        <v>4</v>
      </c>
      <c r="N174" s="62">
        <v>474334</v>
      </c>
      <c r="O174" s="61">
        <v>0</v>
      </c>
      <c r="P174" s="8">
        <v>0</v>
      </c>
      <c r="Q174" s="62">
        <v>0</v>
      </c>
      <c r="R174" s="61">
        <v>0</v>
      </c>
      <c r="S174" s="8">
        <v>0</v>
      </c>
      <c r="T174" s="62">
        <v>0</v>
      </c>
      <c r="U174" s="61">
        <v>0</v>
      </c>
      <c r="V174" s="8">
        <v>0</v>
      </c>
      <c r="W174" s="62">
        <v>0</v>
      </c>
      <c r="X174" s="61">
        <v>0</v>
      </c>
      <c r="Y174" s="8">
        <v>0</v>
      </c>
      <c r="Z174" s="62">
        <v>0</v>
      </c>
      <c r="AA174" s="61">
        <v>0</v>
      </c>
      <c r="AB174" s="8">
        <v>0</v>
      </c>
      <c r="AC174" s="8">
        <v>0</v>
      </c>
      <c r="AD174" s="74">
        <f t="shared" si="87"/>
        <v>18</v>
      </c>
      <c r="AE174" s="8">
        <f t="shared" si="88"/>
        <v>190</v>
      </c>
      <c r="AF174" s="79">
        <f t="shared" si="89"/>
        <v>14406120</v>
      </c>
      <c r="AG174" s="19">
        <f>AE174-'Multi-Family'!AE161</f>
        <v>41</v>
      </c>
      <c r="AH174" s="13">
        <f>AG174/'Multi-Family'!AE161</f>
        <v>0.27516778523489932</v>
      </c>
      <c r="AI174" s="12">
        <f>AF174-'Multi-Family'!AF161</f>
        <v>5872368</v>
      </c>
      <c r="AJ174" s="13">
        <f>AI174/'Multi-Family'!AF161</f>
        <v>0.68813436340779532</v>
      </c>
      <c r="AK174" s="84">
        <f t="shared" ref="AK174:AK184" si="90">AK173+AI174</f>
        <v>3409826</v>
      </c>
      <c r="AM174" s="1">
        <v>0</v>
      </c>
      <c r="AN174" s="1">
        <v>14406120</v>
      </c>
      <c r="AO174" s="1">
        <v>1270000</v>
      </c>
      <c r="AP174" s="1">
        <v>3763523</v>
      </c>
      <c r="AQ174" s="1">
        <v>36203255</v>
      </c>
      <c r="AR174" s="1">
        <v>12011567</v>
      </c>
      <c r="AS174" s="1">
        <v>62267235</v>
      </c>
      <c r="AT174" s="1">
        <v>13312259</v>
      </c>
      <c r="AU174" s="1">
        <v>4152523</v>
      </c>
      <c r="AV174" s="1">
        <v>6019826</v>
      </c>
      <c r="AW174" s="1">
        <v>9859212</v>
      </c>
      <c r="AX174" s="1">
        <v>28652172</v>
      </c>
    </row>
    <row r="175" spans="1:50" x14ac:dyDescent="0.2">
      <c r="A175" s="2" t="s">
        <v>19</v>
      </c>
      <c r="B175" s="86">
        <v>2017</v>
      </c>
      <c r="C175" s="61">
        <v>0</v>
      </c>
      <c r="D175" s="8">
        <v>0</v>
      </c>
      <c r="E175" s="62">
        <v>0</v>
      </c>
      <c r="F175" s="8">
        <v>0</v>
      </c>
      <c r="G175" s="8">
        <v>0</v>
      </c>
      <c r="H175" s="8">
        <v>0</v>
      </c>
      <c r="I175" s="61">
        <v>0</v>
      </c>
      <c r="J175" s="8">
        <v>0</v>
      </c>
      <c r="K175" s="62">
        <v>0</v>
      </c>
      <c r="L175" s="61">
        <v>1</v>
      </c>
      <c r="M175" s="8">
        <v>24</v>
      </c>
      <c r="N175" s="62">
        <v>1270000</v>
      </c>
      <c r="O175" s="61">
        <v>0</v>
      </c>
      <c r="P175" s="8">
        <v>0</v>
      </c>
      <c r="Q175" s="62">
        <v>0</v>
      </c>
      <c r="R175" s="61">
        <v>0</v>
      </c>
      <c r="S175" s="8">
        <v>0</v>
      </c>
      <c r="T175" s="62">
        <v>0</v>
      </c>
      <c r="U175" s="61">
        <v>0</v>
      </c>
      <c r="V175" s="8">
        <v>0</v>
      </c>
      <c r="W175" s="62">
        <v>0</v>
      </c>
      <c r="X175" s="61">
        <v>0</v>
      </c>
      <c r="Y175" s="8">
        <v>0</v>
      </c>
      <c r="Z175" s="62">
        <v>0</v>
      </c>
      <c r="AA175" s="61">
        <v>0</v>
      </c>
      <c r="AB175" s="8">
        <v>0</v>
      </c>
      <c r="AC175" s="8">
        <v>0</v>
      </c>
      <c r="AD175" s="74">
        <f t="shared" si="87"/>
        <v>1</v>
      </c>
      <c r="AE175" s="8">
        <f t="shared" si="88"/>
        <v>24</v>
      </c>
      <c r="AF175" s="79">
        <f t="shared" si="89"/>
        <v>1270000</v>
      </c>
      <c r="AG175" s="19">
        <f>AE175-'Multi-Family'!AE162</f>
        <v>-32</v>
      </c>
      <c r="AH175" s="13">
        <f>AG175/'Multi-Family'!AE162</f>
        <v>-0.5714285714285714</v>
      </c>
      <c r="AI175" s="12">
        <f>AF175-'Multi-Family'!AF162</f>
        <v>-1552149</v>
      </c>
      <c r="AJ175" s="13">
        <f>AI175/'Multi-Family'!AF162</f>
        <v>-0.54998832450023016</v>
      </c>
      <c r="AK175" s="84">
        <f t="shared" si="90"/>
        <v>1857677</v>
      </c>
      <c r="AM175" s="135">
        <f>AM174/$AM$150</f>
        <v>0</v>
      </c>
      <c r="AN175" s="135">
        <f t="shared" ref="AN175" si="91">AN174/$AM$150</f>
        <v>14.40612</v>
      </c>
      <c r="AO175" s="135">
        <f t="shared" ref="AO175" si="92">AO174/$AM$150</f>
        <v>1.27</v>
      </c>
      <c r="AP175" s="135">
        <f t="shared" ref="AP175" si="93">AP174/$AM$150</f>
        <v>3.7635230000000002</v>
      </c>
      <c r="AQ175" s="135">
        <f t="shared" ref="AQ175" si="94">AQ174/$AM$150</f>
        <v>36.203254999999999</v>
      </c>
      <c r="AR175" s="135">
        <f t="shared" ref="AR175" si="95">AR174/$AM$150</f>
        <v>12.011566999999999</v>
      </c>
      <c r="AS175" s="135">
        <f t="shared" ref="AS175" si="96">AS174/$AM$150</f>
        <v>62.267234999999999</v>
      </c>
      <c r="AT175" s="135">
        <f t="shared" ref="AT175" si="97">AT174/$AM$150</f>
        <v>13.312258999999999</v>
      </c>
      <c r="AU175" s="135">
        <f t="shared" ref="AU175" si="98">AU174/$AM$150</f>
        <v>4.1525230000000004</v>
      </c>
      <c r="AV175" s="135">
        <f t="shared" ref="AV175" si="99">AV174/$AM$150</f>
        <v>6.0198260000000001</v>
      </c>
      <c r="AW175" s="135">
        <f t="shared" ref="AW175" si="100">AW174/$AM$150</f>
        <v>9.8592119999999994</v>
      </c>
      <c r="AX175" s="135">
        <f t="shared" ref="AX175" si="101">AX174/$AM$150</f>
        <v>28.652172</v>
      </c>
    </row>
    <row r="176" spans="1:50" x14ac:dyDescent="0.2">
      <c r="A176" s="2" t="s">
        <v>20</v>
      </c>
      <c r="B176" s="86">
        <v>2017</v>
      </c>
      <c r="C176" s="61">
        <v>0</v>
      </c>
      <c r="D176" s="8">
        <v>0</v>
      </c>
      <c r="E176" s="62">
        <v>0</v>
      </c>
      <c r="F176" s="8">
        <v>0</v>
      </c>
      <c r="G176" s="8">
        <v>0</v>
      </c>
      <c r="H176" s="8">
        <v>0</v>
      </c>
      <c r="I176" s="61">
        <v>7</v>
      </c>
      <c r="J176" s="8">
        <v>7</v>
      </c>
      <c r="K176" s="62">
        <v>616840</v>
      </c>
      <c r="L176" s="61">
        <v>4</v>
      </c>
      <c r="M176" s="8">
        <v>42</v>
      </c>
      <c r="N176" s="62">
        <v>3146683</v>
      </c>
      <c r="O176" s="61">
        <v>0</v>
      </c>
      <c r="P176" s="8">
        <v>0</v>
      </c>
      <c r="Q176" s="62">
        <v>0</v>
      </c>
      <c r="R176" s="61">
        <v>0</v>
      </c>
      <c r="S176" s="8">
        <v>0</v>
      </c>
      <c r="T176" s="62">
        <v>0</v>
      </c>
      <c r="U176" s="61">
        <v>0</v>
      </c>
      <c r="V176" s="8">
        <v>0</v>
      </c>
      <c r="W176" s="62">
        <v>0</v>
      </c>
      <c r="X176" s="61">
        <v>0</v>
      </c>
      <c r="Y176" s="8">
        <v>0</v>
      </c>
      <c r="Z176" s="62">
        <v>0</v>
      </c>
      <c r="AA176" s="61">
        <v>0</v>
      </c>
      <c r="AB176" s="8">
        <v>0</v>
      </c>
      <c r="AC176" s="8">
        <v>0</v>
      </c>
      <c r="AD176" s="74">
        <f t="shared" si="87"/>
        <v>11</v>
      </c>
      <c r="AE176" s="8">
        <f t="shared" si="88"/>
        <v>49</v>
      </c>
      <c r="AF176" s="79">
        <f t="shared" si="89"/>
        <v>3763523</v>
      </c>
      <c r="AG176" s="19">
        <f>AE176-'Multi-Family'!AE163</f>
        <v>-310</v>
      </c>
      <c r="AH176" s="13">
        <f>AG176/'Multi-Family'!AE163</f>
        <v>-0.86350974930362112</v>
      </c>
      <c r="AI176" s="12">
        <f>AF176-'Multi-Family'!AF163</f>
        <v>-20898655</v>
      </c>
      <c r="AJ176" s="13">
        <f>AI176/'Multi-Family'!AF163</f>
        <v>-0.84739697361684763</v>
      </c>
      <c r="AK176" s="84">
        <f t="shared" si="90"/>
        <v>-19040978</v>
      </c>
      <c r="AM176" s="133"/>
    </row>
    <row r="177" spans="1:50" x14ac:dyDescent="0.2">
      <c r="A177" s="2" t="s">
        <v>21</v>
      </c>
      <c r="B177" s="86">
        <v>2017</v>
      </c>
      <c r="C177" s="61">
        <v>0</v>
      </c>
      <c r="D177" s="8">
        <v>0</v>
      </c>
      <c r="E177" s="62">
        <v>0</v>
      </c>
      <c r="F177" s="8">
        <v>2</v>
      </c>
      <c r="G177" s="8">
        <v>0</v>
      </c>
      <c r="H177" s="8">
        <v>234440</v>
      </c>
      <c r="I177" s="61">
        <v>9</v>
      </c>
      <c r="J177" s="8">
        <v>336</v>
      </c>
      <c r="K177" s="62">
        <v>21764220</v>
      </c>
      <c r="L177" s="61">
        <v>9</v>
      </c>
      <c r="M177" s="8">
        <v>168</v>
      </c>
      <c r="N177" s="62">
        <v>13948997</v>
      </c>
      <c r="O177" s="61">
        <v>0</v>
      </c>
      <c r="P177" s="8">
        <v>0</v>
      </c>
      <c r="Q177" s="62">
        <v>0</v>
      </c>
      <c r="R177" s="61">
        <v>0</v>
      </c>
      <c r="S177" s="8">
        <v>0</v>
      </c>
      <c r="T177" s="62">
        <v>0</v>
      </c>
      <c r="U177" s="61">
        <v>0</v>
      </c>
      <c r="V177" s="8">
        <v>0</v>
      </c>
      <c r="W177" s="62">
        <v>0</v>
      </c>
      <c r="X177" s="61">
        <v>0</v>
      </c>
      <c r="Y177" s="8">
        <v>0</v>
      </c>
      <c r="Z177" s="62">
        <v>0</v>
      </c>
      <c r="AA177" s="61">
        <v>1</v>
      </c>
      <c r="AB177" s="8">
        <v>0</v>
      </c>
      <c r="AC177" s="8">
        <v>255598</v>
      </c>
      <c r="AD177" s="74">
        <f t="shared" si="87"/>
        <v>21</v>
      </c>
      <c r="AE177" s="8">
        <f t="shared" si="88"/>
        <v>504</v>
      </c>
      <c r="AF177" s="79">
        <f t="shared" si="89"/>
        <v>36203255</v>
      </c>
      <c r="AG177" s="19">
        <f>AE177-'Multi-Family'!AE164</f>
        <v>395</v>
      </c>
      <c r="AH177" s="13">
        <f>AG177/'Multi-Family'!AE164</f>
        <v>3.6238532110091741</v>
      </c>
      <c r="AI177" s="12">
        <f>AF177-'Multi-Family'!AF164</f>
        <v>27722663</v>
      </c>
      <c r="AJ177" s="13">
        <f>AI177/'Multi-Family'!AF164</f>
        <v>3.2689537475685659</v>
      </c>
      <c r="AK177" s="84">
        <f t="shared" si="90"/>
        <v>8681685</v>
      </c>
    </row>
    <row r="178" spans="1:50" x14ac:dyDescent="0.2">
      <c r="A178" s="2" t="s">
        <v>22</v>
      </c>
      <c r="B178" s="86">
        <v>2017</v>
      </c>
      <c r="C178" s="61">
        <v>0</v>
      </c>
      <c r="D178" s="8">
        <v>0</v>
      </c>
      <c r="E178" s="62">
        <v>0</v>
      </c>
      <c r="F178" s="8">
        <v>0</v>
      </c>
      <c r="G178" s="8">
        <v>0</v>
      </c>
      <c r="H178" s="8">
        <v>0</v>
      </c>
      <c r="I178" s="61">
        <v>20</v>
      </c>
      <c r="J178" s="8">
        <v>20</v>
      </c>
      <c r="K178" s="62">
        <v>1249540</v>
      </c>
      <c r="L178" s="61">
        <v>8</v>
      </c>
      <c r="M178" s="8">
        <v>120</v>
      </c>
      <c r="N178" s="62">
        <v>10588997</v>
      </c>
      <c r="O178" s="61">
        <v>0</v>
      </c>
      <c r="P178" s="8">
        <v>0</v>
      </c>
      <c r="Q178" s="62">
        <v>0</v>
      </c>
      <c r="R178" s="61">
        <v>0</v>
      </c>
      <c r="S178" s="8">
        <v>0</v>
      </c>
      <c r="T178" s="62">
        <v>0</v>
      </c>
      <c r="U178" s="61">
        <v>0</v>
      </c>
      <c r="V178" s="8">
        <v>0</v>
      </c>
      <c r="W178" s="62">
        <v>0</v>
      </c>
      <c r="X178" s="61">
        <v>0</v>
      </c>
      <c r="Y178" s="8">
        <v>0</v>
      </c>
      <c r="Z178" s="62">
        <v>0</v>
      </c>
      <c r="AA178" s="61">
        <v>1</v>
      </c>
      <c r="AB178" s="8">
        <v>2</v>
      </c>
      <c r="AC178" s="8">
        <v>173030</v>
      </c>
      <c r="AD178" s="74">
        <f t="shared" si="87"/>
        <v>29</v>
      </c>
      <c r="AE178" s="8">
        <f t="shared" si="88"/>
        <v>142</v>
      </c>
      <c r="AF178" s="79">
        <f t="shared" si="89"/>
        <v>12011567</v>
      </c>
      <c r="AG178" s="19">
        <f>AE178-'Multi-Family'!AE165</f>
        <v>138</v>
      </c>
      <c r="AH178" s="13">
        <f>AG178/'Multi-Family'!AE165</f>
        <v>34.5</v>
      </c>
      <c r="AI178" s="12">
        <f>AF178-'Multi-Family'!AF165</f>
        <v>11487343</v>
      </c>
      <c r="AJ178" s="13">
        <f>AI178/'Multi-Family'!AF165</f>
        <v>21.913042897692588</v>
      </c>
      <c r="AK178" s="84">
        <f t="shared" si="90"/>
        <v>20169028</v>
      </c>
    </row>
    <row r="179" spans="1:50" x14ac:dyDescent="0.2">
      <c r="A179" s="2" t="s">
        <v>23</v>
      </c>
      <c r="B179" s="86">
        <v>2017</v>
      </c>
      <c r="C179" s="61">
        <v>0</v>
      </c>
      <c r="D179" s="8">
        <v>0</v>
      </c>
      <c r="E179" s="62">
        <v>0</v>
      </c>
      <c r="F179" s="8">
        <v>0</v>
      </c>
      <c r="G179" s="8">
        <v>0</v>
      </c>
      <c r="H179" s="8">
        <v>0</v>
      </c>
      <c r="I179" s="61">
        <v>7</v>
      </c>
      <c r="J179" s="8">
        <v>524</v>
      </c>
      <c r="K179" s="62">
        <v>60163083</v>
      </c>
      <c r="L179" s="61">
        <v>3</v>
      </c>
      <c r="M179" s="8">
        <v>34</v>
      </c>
      <c r="N179" s="62">
        <v>2104152</v>
      </c>
      <c r="O179" s="61">
        <v>0</v>
      </c>
      <c r="P179" s="8">
        <v>0</v>
      </c>
      <c r="Q179" s="62">
        <v>0</v>
      </c>
      <c r="R179" s="61">
        <v>0</v>
      </c>
      <c r="S179" s="8">
        <v>0</v>
      </c>
      <c r="T179" s="62">
        <v>0</v>
      </c>
      <c r="U179" s="61">
        <v>0</v>
      </c>
      <c r="V179" s="8">
        <v>0</v>
      </c>
      <c r="W179" s="62">
        <v>0</v>
      </c>
      <c r="X179" s="61">
        <v>0</v>
      </c>
      <c r="Y179" s="8">
        <v>0</v>
      </c>
      <c r="Z179" s="62">
        <v>0</v>
      </c>
      <c r="AA179" s="61">
        <v>0</v>
      </c>
      <c r="AB179" s="8">
        <v>0</v>
      </c>
      <c r="AC179" s="8">
        <v>0</v>
      </c>
      <c r="AD179" s="74">
        <f t="shared" si="87"/>
        <v>10</v>
      </c>
      <c r="AE179" s="8">
        <f t="shared" si="88"/>
        <v>558</v>
      </c>
      <c r="AF179" s="79">
        <f t="shared" si="89"/>
        <v>62267235</v>
      </c>
      <c r="AG179" s="19">
        <f>AE179-'Multi-Family'!AE166</f>
        <v>271</v>
      </c>
      <c r="AH179" s="13">
        <f>AG179/'Multi-Family'!AE166</f>
        <v>0.94425087108013939</v>
      </c>
      <c r="AI179" s="12">
        <f>AF179-'Multi-Family'!AF166</f>
        <v>48935747</v>
      </c>
      <c r="AJ179" s="13">
        <f>AI179/'Multi-Family'!AF166</f>
        <v>3.6706890483642938</v>
      </c>
      <c r="AK179" s="84">
        <f t="shared" si="90"/>
        <v>69104775</v>
      </c>
    </row>
    <row r="180" spans="1:50" x14ac:dyDescent="0.2">
      <c r="A180" s="2" t="s">
        <v>24</v>
      </c>
      <c r="B180" s="86">
        <v>2017</v>
      </c>
      <c r="C180" s="61">
        <v>0</v>
      </c>
      <c r="D180" s="8">
        <v>0</v>
      </c>
      <c r="E180" s="62">
        <v>0</v>
      </c>
      <c r="F180" s="8">
        <v>2</v>
      </c>
      <c r="G180" s="8">
        <v>6</v>
      </c>
      <c r="H180" s="8">
        <v>746964</v>
      </c>
      <c r="I180" s="61">
        <v>15</v>
      </c>
      <c r="J180" s="8">
        <v>139</v>
      </c>
      <c r="K180" s="62">
        <v>12565295</v>
      </c>
      <c r="L180" s="61">
        <v>0</v>
      </c>
      <c r="M180" s="8">
        <v>0</v>
      </c>
      <c r="N180" s="62">
        <v>0</v>
      </c>
      <c r="O180" s="61">
        <v>0</v>
      </c>
      <c r="P180" s="8">
        <v>0</v>
      </c>
      <c r="Q180" s="62">
        <v>0</v>
      </c>
      <c r="R180" s="61">
        <v>0</v>
      </c>
      <c r="S180" s="8">
        <v>0</v>
      </c>
      <c r="T180" s="62">
        <v>0</v>
      </c>
      <c r="U180" s="61">
        <v>0</v>
      </c>
      <c r="V180" s="8">
        <v>0</v>
      </c>
      <c r="W180" s="62">
        <v>0</v>
      </c>
      <c r="X180" s="61">
        <v>0</v>
      </c>
      <c r="Y180" s="8">
        <v>0</v>
      </c>
      <c r="Z180" s="62">
        <v>0</v>
      </c>
      <c r="AA180" s="61">
        <v>0</v>
      </c>
      <c r="AB180" s="8">
        <v>0</v>
      </c>
      <c r="AC180" s="8">
        <v>0</v>
      </c>
      <c r="AD180" s="74">
        <f t="shared" si="87"/>
        <v>17</v>
      </c>
      <c r="AE180" s="8">
        <f t="shared" si="88"/>
        <v>145</v>
      </c>
      <c r="AF180" s="79">
        <f t="shared" si="89"/>
        <v>13312259</v>
      </c>
      <c r="AG180" s="19">
        <f>AE180-'Multi-Family'!AE167</f>
        <v>19</v>
      </c>
      <c r="AH180" s="13">
        <f>AG180/'Multi-Family'!AE167</f>
        <v>0.15079365079365079</v>
      </c>
      <c r="AI180" s="12">
        <f>AF180-'Multi-Family'!AF167</f>
        <v>2334228</v>
      </c>
      <c r="AJ180" s="13">
        <f>AI180/'Multi-Family'!AF167</f>
        <v>0.21262720063370197</v>
      </c>
      <c r="AK180" s="84">
        <f t="shared" si="90"/>
        <v>71439003</v>
      </c>
    </row>
    <row r="181" spans="1:50" x14ac:dyDescent="0.2">
      <c r="A181" s="2" t="s">
        <v>25</v>
      </c>
      <c r="B181" s="86">
        <v>2017</v>
      </c>
      <c r="C181" s="61">
        <v>0</v>
      </c>
      <c r="D181" s="8">
        <v>0</v>
      </c>
      <c r="E181" s="62">
        <v>0</v>
      </c>
      <c r="F181" s="8">
        <v>8</v>
      </c>
      <c r="G181" s="8">
        <v>0</v>
      </c>
      <c r="H181" s="8">
        <v>571964</v>
      </c>
      <c r="I181" s="61">
        <v>13</v>
      </c>
      <c r="J181" s="8">
        <v>30</v>
      </c>
      <c r="K181" s="62">
        <v>3446811</v>
      </c>
      <c r="L181" s="61">
        <v>1</v>
      </c>
      <c r="M181" s="8">
        <v>0</v>
      </c>
      <c r="N181" s="62">
        <v>133748</v>
      </c>
      <c r="O181" s="61">
        <v>0</v>
      </c>
      <c r="P181" s="8">
        <v>0</v>
      </c>
      <c r="Q181" s="62">
        <v>0</v>
      </c>
      <c r="R181" s="61">
        <v>0</v>
      </c>
      <c r="S181" s="8">
        <v>0</v>
      </c>
      <c r="T181" s="62">
        <v>0</v>
      </c>
      <c r="U181" s="61">
        <v>0</v>
      </c>
      <c r="V181" s="8">
        <v>0</v>
      </c>
      <c r="W181" s="62">
        <v>0</v>
      </c>
      <c r="X181" s="61">
        <v>0</v>
      </c>
      <c r="Y181" s="8">
        <v>0</v>
      </c>
      <c r="Z181" s="62">
        <v>0</v>
      </c>
      <c r="AA181" s="61">
        <v>0</v>
      </c>
      <c r="AB181" s="8">
        <v>0</v>
      </c>
      <c r="AC181" s="8">
        <v>0</v>
      </c>
      <c r="AD181" s="74">
        <f t="shared" si="87"/>
        <v>22</v>
      </c>
      <c r="AE181" s="8">
        <f t="shared" si="88"/>
        <v>30</v>
      </c>
      <c r="AF181" s="79">
        <f t="shared" si="89"/>
        <v>4152523</v>
      </c>
      <c r="AG181" s="19">
        <f>AE181-'Multi-Family'!AE168</f>
        <v>-72</v>
      </c>
      <c r="AH181" s="13">
        <f>AG181/'Multi-Family'!AE168</f>
        <v>-0.70588235294117652</v>
      </c>
      <c r="AI181" s="12">
        <f>AF181-'Multi-Family'!AF168</f>
        <v>-6519960</v>
      </c>
      <c r="AJ181" s="13">
        <f>AI181/'Multi-Family'!AF168</f>
        <v>-0.61091313052454621</v>
      </c>
      <c r="AK181" s="84">
        <f t="shared" si="90"/>
        <v>64919043</v>
      </c>
    </row>
    <row r="182" spans="1:50" x14ac:dyDescent="0.2">
      <c r="A182" s="2" t="s">
        <v>26</v>
      </c>
      <c r="B182" s="86">
        <v>2017</v>
      </c>
      <c r="C182" s="61">
        <v>0</v>
      </c>
      <c r="D182" s="8">
        <v>0</v>
      </c>
      <c r="E182" s="62">
        <v>0</v>
      </c>
      <c r="F182" s="8">
        <v>4</v>
      </c>
      <c r="G182" s="8">
        <v>0</v>
      </c>
      <c r="H182" s="8">
        <v>415000</v>
      </c>
      <c r="I182" s="61">
        <v>0</v>
      </c>
      <c r="J182" s="8">
        <v>0</v>
      </c>
      <c r="K182" s="62">
        <v>0</v>
      </c>
      <c r="L182" s="61">
        <v>4</v>
      </c>
      <c r="M182" s="8">
        <v>23</v>
      </c>
      <c r="N182" s="62">
        <v>5018258</v>
      </c>
      <c r="O182" s="61">
        <v>0</v>
      </c>
      <c r="P182" s="8">
        <v>0</v>
      </c>
      <c r="Q182" s="62">
        <v>0</v>
      </c>
      <c r="R182" s="61">
        <v>0</v>
      </c>
      <c r="S182" s="8">
        <v>0</v>
      </c>
      <c r="T182" s="62">
        <v>0</v>
      </c>
      <c r="U182" s="61">
        <v>0</v>
      </c>
      <c r="V182" s="8">
        <v>0</v>
      </c>
      <c r="W182" s="62">
        <v>0</v>
      </c>
      <c r="X182" s="61">
        <v>0</v>
      </c>
      <c r="Y182" s="8">
        <v>0</v>
      </c>
      <c r="Z182" s="62">
        <v>0</v>
      </c>
      <c r="AA182" s="61">
        <v>4</v>
      </c>
      <c r="AB182" s="8">
        <v>0</v>
      </c>
      <c r="AC182" s="8">
        <v>586568</v>
      </c>
      <c r="AD182" s="74">
        <f t="shared" si="87"/>
        <v>12</v>
      </c>
      <c r="AE182" s="8">
        <f t="shared" si="88"/>
        <v>23</v>
      </c>
      <c r="AF182" s="79">
        <f t="shared" si="89"/>
        <v>6019826</v>
      </c>
      <c r="AG182" s="19">
        <f>AE182-'Multi-Family'!AE169</f>
        <v>-191</v>
      </c>
      <c r="AH182" s="13">
        <f>AG182/'Multi-Family'!AE169</f>
        <v>-0.89252336448598135</v>
      </c>
      <c r="AI182" s="12">
        <f>AF182-'Multi-Family'!AF169</f>
        <v>-10169562</v>
      </c>
      <c r="AJ182" s="13">
        <f>AI182/'Multi-Family'!AF169</f>
        <v>-0.62816222577406877</v>
      </c>
      <c r="AK182" s="84">
        <f t="shared" si="90"/>
        <v>54749481</v>
      </c>
    </row>
    <row r="183" spans="1:50" x14ac:dyDescent="0.2">
      <c r="A183" s="2" t="s">
        <v>27</v>
      </c>
      <c r="B183" s="86">
        <v>2017</v>
      </c>
      <c r="C183" s="61">
        <v>0</v>
      </c>
      <c r="D183" s="8">
        <v>0</v>
      </c>
      <c r="E183" s="62">
        <v>0</v>
      </c>
      <c r="F183" s="8">
        <v>8</v>
      </c>
      <c r="G183" s="8">
        <v>135</v>
      </c>
      <c r="H183" s="8">
        <v>651000</v>
      </c>
      <c r="I183" s="61">
        <v>10</v>
      </c>
      <c r="J183" s="8">
        <v>135</v>
      </c>
      <c r="K183" s="62">
        <v>9208212</v>
      </c>
      <c r="L183" s="61">
        <v>0</v>
      </c>
      <c r="M183" s="8">
        <v>0</v>
      </c>
      <c r="N183" s="62">
        <v>0</v>
      </c>
      <c r="O183" s="61">
        <v>0</v>
      </c>
      <c r="P183" s="8">
        <v>0</v>
      </c>
      <c r="Q183" s="62">
        <v>0</v>
      </c>
      <c r="R183" s="61">
        <v>0</v>
      </c>
      <c r="S183" s="8">
        <v>0</v>
      </c>
      <c r="T183" s="62">
        <v>0</v>
      </c>
      <c r="U183" s="61">
        <v>0</v>
      </c>
      <c r="V183" s="8">
        <v>0</v>
      </c>
      <c r="W183" s="62">
        <v>0</v>
      </c>
      <c r="X183" s="61">
        <v>0</v>
      </c>
      <c r="Y183" s="8">
        <v>0</v>
      </c>
      <c r="Z183" s="62">
        <v>0</v>
      </c>
      <c r="AA183" s="61">
        <v>0</v>
      </c>
      <c r="AB183" s="8">
        <v>0</v>
      </c>
      <c r="AC183" s="8">
        <v>0</v>
      </c>
      <c r="AD183" s="74">
        <f t="shared" si="87"/>
        <v>18</v>
      </c>
      <c r="AE183" s="8">
        <f t="shared" si="88"/>
        <v>270</v>
      </c>
      <c r="AF183" s="79">
        <f t="shared" si="89"/>
        <v>9859212</v>
      </c>
      <c r="AG183" s="19">
        <f>AE183-'Multi-Family'!AE170</f>
        <v>213</v>
      </c>
      <c r="AH183" s="13">
        <f>AG183/'Multi-Family'!AE170</f>
        <v>3.736842105263158</v>
      </c>
      <c r="AI183" s="12">
        <f>AF183-'Multi-Family'!AF170</f>
        <v>7484368</v>
      </c>
      <c r="AJ183" s="13">
        <f>AI183/'Multi-Family'!AF170</f>
        <v>3.1515198471983843</v>
      </c>
      <c r="AK183" s="84">
        <f t="shared" si="90"/>
        <v>62233849</v>
      </c>
    </row>
    <row r="184" spans="1:50" x14ac:dyDescent="0.2">
      <c r="A184" s="2" t="s">
        <v>28</v>
      </c>
      <c r="B184" s="86">
        <v>2017</v>
      </c>
      <c r="C184" s="61">
        <v>0</v>
      </c>
      <c r="D184" s="8">
        <v>0</v>
      </c>
      <c r="E184" s="62">
        <v>0</v>
      </c>
      <c r="F184" s="8">
        <v>9</v>
      </c>
      <c r="G184" s="8">
        <v>0</v>
      </c>
      <c r="H184" s="8">
        <v>520964</v>
      </c>
      <c r="I184" s="61">
        <v>14</v>
      </c>
      <c r="J184" s="8">
        <v>135</v>
      </c>
      <c r="K184" s="62">
        <v>23307208</v>
      </c>
      <c r="L184" s="61">
        <v>2</v>
      </c>
      <c r="M184" s="8">
        <v>46</v>
      </c>
      <c r="N184" s="62">
        <v>4824000</v>
      </c>
      <c r="O184" s="61">
        <v>0</v>
      </c>
      <c r="P184" s="8">
        <v>0</v>
      </c>
      <c r="Q184" s="62">
        <v>0</v>
      </c>
      <c r="R184" s="61">
        <v>0</v>
      </c>
      <c r="S184" s="8">
        <v>0</v>
      </c>
      <c r="T184" s="62">
        <v>0</v>
      </c>
      <c r="U184" s="61">
        <v>0</v>
      </c>
      <c r="V184" s="8">
        <v>0</v>
      </c>
      <c r="W184" s="62">
        <v>0</v>
      </c>
      <c r="X184" s="61">
        <v>0</v>
      </c>
      <c r="Y184" s="8">
        <v>0</v>
      </c>
      <c r="Z184" s="62">
        <v>0</v>
      </c>
      <c r="AA184" s="61">
        <v>0</v>
      </c>
      <c r="AB184" s="8">
        <v>0</v>
      </c>
      <c r="AC184" s="8">
        <v>0</v>
      </c>
      <c r="AD184" s="74">
        <f t="shared" si="87"/>
        <v>25</v>
      </c>
      <c r="AE184" s="8">
        <f t="shared" si="88"/>
        <v>181</v>
      </c>
      <c r="AF184" s="79">
        <f t="shared" si="89"/>
        <v>28652172</v>
      </c>
      <c r="AG184" s="19">
        <f>AE184-'Multi-Family'!AE171</f>
        <v>117</v>
      </c>
      <c r="AH184" s="13">
        <f>AG184/'Multi-Family'!AE171</f>
        <v>1.828125</v>
      </c>
      <c r="AI184" s="12">
        <f>AF184-'Multi-Family'!AF171</f>
        <v>24101586</v>
      </c>
      <c r="AJ184" s="13">
        <f>AI184/'Multi-Family'!AF171</f>
        <v>5.2963697422705556</v>
      </c>
      <c r="AK184" s="84">
        <f t="shared" si="90"/>
        <v>86335435</v>
      </c>
    </row>
    <row r="185" spans="1:50" ht="13.5" thickBot="1" x14ac:dyDescent="0.25">
      <c r="A185" s="14" t="s">
        <v>29</v>
      </c>
      <c r="B185" s="88">
        <v>2017</v>
      </c>
      <c r="C185" s="63">
        <f t="shared" ref="C185:AF185" si="102">SUM(C173:C184)</f>
        <v>0</v>
      </c>
      <c r="D185" s="49">
        <f t="shared" si="102"/>
        <v>0</v>
      </c>
      <c r="E185" s="64">
        <f t="shared" si="102"/>
        <v>0</v>
      </c>
      <c r="F185" s="49">
        <f t="shared" si="102"/>
        <v>33</v>
      </c>
      <c r="G185" s="49">
        <f t="shared" si="102"/>
        <v>141</v>
      </c>
      <c r="H185" s="49">
        <f t="shared" si="102"/>
        <v>3140332</v>
      </c>
      <c r="I185" s="63">
        <f t="shared" si="102"/>
        <v>111</v>
      </c>
      <c r="J185" s="49">
        <f t="shared" si="102"/>
        <v>1512</v>
      </c>
      <c r="K185" s="64">
        <f t="shared" si="102"/>
        <v>146252995</v>
      </c>
      <c r="L185" s="63">
        <f t="shared" si="102"/>
        <v>34</v>
      </c>
      <c r="M185" s="49">
        <f t="shared" si="102"/>
        <v>461</v>
      </c>
      <c r="N185" s="64">
        <f t="shared" si="102"/>
        <v>41509169</v>
      </c>
      <c r="O185" s="63">
        <f t="shared" si="102"/>
        <v>0</v>
      </c>
      <c r="P185" s="49">
        <f t="shared" si="102"/>
        <v>0</v>
      </c>
      <c r="Q185" s="64">
        <f t="shared" si="102"/>
        <v>0</v>
      </c>
      <c r="R185" s="63">
        <f t="shared" si="102"/>
        <v>0</v>
      </c>
      <c r="S185" s="49">
        <f t="shared" si="102"/>
        <v>0</v>
      </c>
      <c r="T185" s="64">
        <f t="shared" si="102"/>
        <v>0</v>
      </c>
      <c r="U185" s="63">
        <f t="shared" si="102"/>
        <v>0</v>
      </c>
      <c r="V185" s="49">
        <f t="shared" si="102"/>
        <v>0</v>
      </c>
      <c r="W185" s="64">
        <f t="shared" si="102"/>
        <v>0</v>
      </c>
      <c r="X185" s="63">
        <f t="shared" si="102"/>
        <v>0</v>
      </c>
      <c r="Y185" s="49">
        <f t="shared" si="102"/>
        <v>0</v>
      </c>
      <c r="Z185" s="64">
        <f t="shared" si="102"/>
        <v>0</v>
      </c>
      <c r="AA185" s="63">
        <f t="shared" si="102"/>
        <v>6</v>
      </c>
      <c r="AB185" s="49">
        <f t="shared" si="102"/>
        <v>2</v>
      </c>
      <c r="AC185" s="49">
        <f t="shared" si="102"/>
        <v>1015196</v>
      </c>
      <c r="AD185" s="75">
        <f t="shared" si="102"/>
        <v>184</v>
      </c>
      <c r="AE185" s="49">
        <f>SUM(AE173:AE184)</f>
        <v>2116</v>
      </c>
      <c r="AF185" s="80">
        <f t="shared" si="102"/>
        <v>191917692</v>
      </c>
      <c r="AG185" s="20">
        <f>AE185-'Multi-Family'!AE172</f>
        <v>551</v>
      </c>
      <c r="AH185" s="18">
        <f>AG185/'Multi-Family'!AE172</f>
        <v>0.35207667731629394</v>
      </c>
      <c r="AI185" s="17">
        <f>AF185-'Multi-Family'!AF172</f>
        <v>86335435</v>
      </c>
      <c r="AJ185" s="18">
        <f>AI185/'Multi-Family'!AF172</f>
        <v>0.81770779914280489</v>
      </c>
      <c r="AK185" s="85">
        <f>AI185</f>
        <v>86335435</v>
      </c>
    </row>
    <row r="186" spans="1:50" x14ac:dyDescent="0.2">
      <c r="A186" s="5" t="s">
        <v>17</v>
      </c>
      <c r="B186" s="86">
        <v>2018</v>
      </c>
      <c r="C186" s="61">
        <v>0</v>
      </c>
      <c r="D186" s="8">
        <v>0</v>
      </c>
      <c r="E186" s="62">
        <v>0</v>
      </c>
      <c r="F186" s="8">
        <v>5</v>
      </c>
      <c r="G186" s="8">
        <v>10</v>
      </c>
      <c r="H186" s="8">
        <v>604412</v>
      </c>
      <c r="I186" s="61">
        <v>2</v>
      </c>
      <c r="J186" s="8">
        <v>0</v>
      </c>
      <c r="K186" s="62">
        <v>1631508</v>
      </c>
      <c r="L186" s="61">
        <v>0</v>
      </c>
      <c r="M186" s="8">
        <v>0</v>
      </c>
      <c r="N186" s="62">
        <v>0</v>
      </c>
      <c r="O186" s="61">
        <v>0</v>
      </c>
      <c r="P186" s="8">
        <v>0</v>
      </c>
      <c r="Q186" s="62">
        <v>0</v>
      </c>
      <c r="R186" s="61">
        <v>0</v>
      </c>
      <c r="S186" s="8">
        <v>0</v>
      </c>
      <c r="T186" s="62">
        <v>0</v>
      </c>
      <c r="U186" s="61">
        <v>0</v>
      </c>
      <c r="V186" s="8">
        <v>0</v>
      </c>
      <c r="W186" s="62">
        <v>0</v>
      </c>
      <c r="X186" s="61">
        <v>0</v>
      </c>
      <c r="Y186" s="8">
        <v>0</v>
      </c>
      <c r="Z186" s="62">
        <v>0</v>
      </c>
      <c r="AA186" s="61">
        <v>0</v>
      </c>
      <c r="AB186" s="8">
        <v>0</v>
      </c>
      <c r="AC186" s="8">
        <v>0</v>
      </c>
      <c r="AD186" s="74">
        <f t="shared" ref="AD186:AD197" si="103">SUM(C186+I186+L186+O186+R186+U186+X186+AA186+F186)</f>
        <v>7</v>
      </c>
      <c r="AE186" s="8">
        <f t="shared" ref="AE186:AE197" si="104">SUM(D186+J186+M186+P186+S186+V186+Y186+AB186+G186)</f>
        <v>10</v>
      </c>
      <c r="AF186" s="79">
        <f t="shared" ref="AF186:AF197" si="105">SUM(E186+K186+N186+Q186+T186+W186+Z186+AC186+H186)</f>
        <v>2235920</v>
      </c>
      <c r="AG186" s="19">
        <f>AE186-'Multi-Family'!AE173</f>
        <v>10</v>
      </c>
      <c r="AH186" s="13">
        <v>1</v>
      </c>
      <c r="AI186" s="12">
        <f>AF186-'Multi-Family'!AF173</f>
        <v>2235920</v>
      </c>
      <c r="AJ186" s="13">
        <v>1</v>
      </c>
      <c r="AK186" s="84">
        <f>AI186</f>
        <v>2235920</v>
      </c>
      <c r="AM186" s="1">
        <f t="array" ref="AM186:AX187">TRANSPOSE(AE186:AF197)</f>
        <v>10</v>
      </c>
      <c r="AN186" s="1">
        <v>255</v>
      </c>
      <c r="AO186" s="1">
        <v>140</v>
      </c>
      <c r="AP186" s="1">
        <v>4</v>
      </c>
      <c r="AQ186" s="1">
        <v>44</v>
      </c>
      <c r="AR186" s="1">
        <v>29</v>
      </c>
      <c r="AS186" s="1">
        <v>70</v>
      </c>
      <c r="AT186" s="1">
        <v>459</v>
      </c>
      <c r="AU186" s="1">
        <v>12</v>
      </c>
      <c r="AV186" s="1">
        <v>8</v>
      </c>
      <c r="AW186" s="1">
        <v>6</v>
      </c>
      <c r="AX186" s="1">
        <v>149</v>
      </c>
    </row>
    <row r="187" spans="1:50" x14ac:dyDescent="0.2">
      <c r="A187" s="2" t="s">
        <v>18</v>
      </c>
      <c r="B187" s="86">
        <v>2018</v>
      </c>
      <c r="C187" s="61">
        <v>0</v>
      </c>
      <c r="D187" s="8">
        <v>0</v>
      </c>
      <c r="E187" s="62">
        <v>0</v>
      </c>
      <c r="F187" s="8">
        <v>4</v>
      </c>
      <c r="G187" s="8">
        <v>8</v>
      </c>
      <c r="H187" s="8">
        <v>476000</v>
      </c>
      <c r="I187" s="61">
        <v>2</v>
      </c>
      <c r="J187" s="8">
        <v>247</v>
      </c>
      <c r="K187" s="62">
        <v>12558740</v>
      </c>
      <c r="L187" s="61">
        <v>0</v>
      </c>
      <c r="M187" s="8">
        <v>0</v>
      </c>
      <c r="N187" s="62">
        <v>0</v>
      </c>
      <c r="O187" s="61">
        <v>0</v>
      </c>
      <c r="P187" s="8">
        <v>0</v>
      </c>
      <c r="Q187" s="62">
        <v>0</v>
      </c>
      <c r="R187" s="61">
        <v>0</v>
      </c>
      <c r="S187" s="8">
        <v>0</v>
      </c>
      <c r="T187" s="62">
        <v>0</v>
      </c>
      <c r="U187" s="61">
        <v>0</v>
      </c>
      <c r="V187" s="8">
        <v>0</v>
      </c>
      <c r="W187" s="62">
        <v>0</v>
      </c>
      <c r="X187" s="61">
        <v>0</v>
      </c>
      <c r="Y187" s="8">
        <v>0</v>
      </c>
      <c r="Z187" s="62">
        <v>0</v>
      </c>
      <c r="AA187" s="61">
        <v>17</v>
      </c>
      <c r="AB187" s="8">
        <v>0</v>
      </c>
      <c r="AC187" s="8">
        <v>2045636</v>
      </c>
      <c r="AD187" s="74">
        <f t="shared" si="103"/>
        <v>23</v>
      </c>
      <c r="AE187" s="8">
        <f t="shared" si="104"/>
        <v>255</v>
      </c>
      <c r="AF187" s="79">
        <f t="shared" si="105"/>
        <v>15080376</v>
      </c>
      <c r="AG187" s="19">
        <f>AE187-'Multi-Family'!AE174</f>
        <v>65</v>
      </c>
      <c r="AH187" s="13">
        <f>AG187/'Multi-Family'!AE174</f>
        <v>0.34210526315789475</v>
      </c>
      <c r="AI187" s="12">
        <f>AF187-'Multi-Family'!AF174</f>
        <v>674256</v>
      </c>
      <c r="AJ187" s="13">
        <f>AI187/'Multi-Family'!AF174</f>
        <v>4.6803441870538358E-2</v>
      </c>
      <c r="AK187" s="84">
        <f t="shared" ref="AK187:AK197" si="106">AK186+AI187</f>
        <v>2910176</v>
      </c>
      <c r="AM187" s="1">
        <v>2235920</v>
      </c>
      <c r="AN187" s="1">
        <v>15080376</v>
      </c>
      <c r="AO187" s="1">
        <v>23685347</v>
      </c>
      <c r="AP187" s="1">
        <v>32877995</v>
      </c>
      <c r="AQ187" s="1">
        <v>3532673.33</v>
      </c>
      <c r="AR187" s="1">
        <v>2145977</v>
      </c>
      <c r="AS187" s="1">
        <v>3485176</v>
      </c>
      <c r="AT187" s="1">
        <v>40876370</v>
      </c>
      <c r="AU187" s="1">
        <v>13996066</v>
      </c>
      <c r="AV187" s="1">
        <v>5991074</v>
      </c>
      <c r="AW187" s="1">
        <v>18377569</v>
      </c>
      <c r="AX187" s="1">
        <v>7093629</v>
      </c>
    </row>
    <row r="188" spans="1:50" x14ac:dyDescent="0.2">
      <c r="A188" s="2" t="s">
        <v>19</v>
      </c>
      <c r="B188" s="86">
        <v>2018</v>
      </c>
      <c r="C188" s="61">
        <v>0</v>
      </c>
      <c r="D188" s="8">
        <v>0</v>
      </c>
      <c r="E188" s="62">
        <v>0</v>
      </c>
      <c r="F188" s="8">
        <v>5</v>
      </c>
      <c r="G188" s="8">
        <v>10</v>
      </c>
      <c r="H188" s="8">
        <v>604412</v>
      </c>
      <c r="I188" s="61">
        <v>0</v>
      </c>
      <c r="J188" s="8">
        <v>0</v>
      </c>
      <c r="K188" s="62">
        <v>0</v>
      </c>
      <c r="L188" s="61">
        <v>13</v>
      </c>
      <c r="M188" s="8">
        <v>130</v>
      </c>
      <c r="N188" s="62">
        <v>23080935</v>
      </c>
      <c r="O188" s="61">
        <v>0</v>
      </c>
      <c r="P188" s="8">
        <v>0</v>
      </c>
      <c r="Q188" s="62">
        <v>0</v>
      </c>
      <c r="R188" s="61">
        <v>0</v>
      </c>
      <c r="S188" s="8">
        <v>0</v>
      </c>
      <c r="T188" s="62">
        <v>0</v>
      </c>
      <c r="U188" s="61">
        <v>0</v>
      </c>
      <c r="V188" s="8">
        <v>0</v>
      </c>
      <c r="W188" s="62">
        <v>0</v>
      </c>
      <c r="X188" s="61">
        <v>0</v>
      </c>
      <c r="Y188" s="8">
        <v>0</v>
      </c>
      <c r="Z188" s="62">
        <v>0</v>
      </c>
      <c r="AA188" s="61">
        <v>0</v>
      </c>
      <c r="AB188" s="8">
        <v>0</v>
      </c>
      <c r="AC188" s="8">
        <v>0</v>
      </c>
      <c r="AD188" s="74">
        <f t="shared" si="103"/>
        <v>18</v>
      </c>
      <c r="AE188" s="8">
        <f t="shared" si="104"/>
        <v>140</v>
      </c>
      <c r="AF188" s="79">
        <f t="shared" si="105"/>
        <v>23685347</v>
      </c>
      <c r="AG188" s="19">
        <f>AE188-'Multi-Family'!AE175</f>
        <v>116</v>
      </c>
      <c r="AH188" s="13">
        <f>AG188/'Multi-Family'!AE175</f>
        <v>4.833333333333333</v>
      </c>
      <c r="AI188" s="12">
        <f>AF188-'Multi-Family'!AF175</f>
        <v>22415347</v>
      </c>
      <c r="AJ188" s="13">
        <f>AI188/'Multi-Family'!AF175</f>
        <v>17.649879527559055</v>
      </c>
      <c r="AK188" s="84">
        <f>AK187+AI188</f>
        <v>25325523</v>
      </c>
      <c r="AM188" s="135">
        <f>AM187/$AM$150</f>
        <v>2.2359200000000001</v>
      </c>
      <c r="AN188" s="135">
        <f t="shared" ref="AN188" si="107">AN187/$AM$150</f>
        <v>15.080375999999999</v>
      </c>
      <c r="AO188" s="135">
        <f t="shared" ref="AO188" si="108">AO187/$AM$150</f>
        <v>23.685347</v>
      </c>
      <c r="AP188" s="135">
        <f t="shared" ref="AP188" si="109">AP187/$AM$150</f>
        <v>32.877994999999999</v>
      </c>
      <c r="AQ188" s="135">
        <f t="shared" ref="AQ188" si="110">AQ187/$AM$150</f>
        <v>3.5326733300000002</v>
      </c>
      <c r="AR188" s="135">
        <f t="shared" ref="AR188" si="111">AR187/$AM$150</f>
        <v>2.1459769999999998</v>
      </c>
      <c r="AS188" s="135">
        <f t="shared" ref="AS188" si="112">AS187/$AM$150</f>
        <v>3.4851760000000001</v>
      </c>
      <c r="AT188" s="135">
        <f t="shared" ref="AT188" si="113">AT187/$AM$150</f>
        <v>40.876370000000001</v>
      </c>
      <c r="AU188" s="135">
        <f t="shared" ref="AU188" si="114">AU187/$AM$150</f>
        <v>13.996066000000001</v>
      </c>
      <c r="AV188" s="135">
        <f t="shared" ref="AV188" si="115">AV187/$AM$150</f>
        <v>5.9910740000000002</v>
      </c>
      <c r="AW188" s="135">
        <f t="shared" ref="AW188" si="116">AW187/$AM$150</f>
        <v>18.377569000000001</v>
      </c>
      <c r="AX188" s="135">
        <f t="shared" ref="AX188" si="117">AX187/$AM$150</f>
        <v>7.093629</v>
      </c>
    </row>
    <row r="189" spans="1:50" x14ac:dyDescent="0.2">
      <c r="A189" s="2" t="s">
        <v>20</v>
      </c>
      <c r="B189" s="86">
        <v>2018</v>
      </c>
      <c r="C189" s="61">
        <v>0</v>
      </c>
      <c r="D189" s="8">
        <v>0</v>
      </c>
      <c r="E189" s="62">
        <v>0</v>
      </c>
      <c r="F189" s="8">
        <v>2</v>
      </c>
      <c r="G189" s="8">
        <v>4</v>
      </c>
      <c r="H189" s="8">
        <v>385000</v>
      </c>
      <c r="I189" s="61">
        <v>17</v>
      </c>
      <c r="J189" s="8">
        <v>0</v>
      </c>
      <c r="K189" s="62">
        <v>32492995</v>
      </c>
      <c r="L189" s="61">
        <v>0</v>
      </c>
      <c r="M189" s="8">
        <v>0</v>
      </c>
      <c r="N189" s="62">
        <v>0</v>
      </c>
      <c r="O189" s="61">
        <v>0</v>
      </c>
      <c r="P189" s="8">
        <v>0</v>
      </c>
      <c r="Q189" s="62">
        <v>0</v>
      </c>
      <c r="R189" s="61">
        <v>0</v>
      </c>
      <c r="S189" s="8">
        <v>0</v>
      </c>
      <c r="T189" s="62">
        <v>0</v>
      </c>
      <c r="U189" s="61">
        <v>0</v>
      </c>
      <c r="V189" s="8">
        <v>0</v>
      </c>
      <c r="W189" s="62">
        <v>0</v>
      </c>
      <c r="X189" s="61">
        <v>0</v>
      </c>
      <c r="Y189" s="8">
        <v>0</v>
      </c>
      <c r="Z189" s="62">
        <v>0</v>
      </c>
      <c r="AA189" s="61">
        <v>0</v>
      </c>
      <c r="AB189" s="8">
        <v>0</v>
      </c>
      <c r="AC189" s="8">
        <v>0</v>
      </c>
      <c r="AD189" s="74">
        <f t="shared" si="103"/>
        <v>19</v>
      </c>
      <c r="AE189" s="8">
        <f t="shared" si="104"/>
        <v>4</v>
      </c>
      <c r="AF189" s="79">
        <f t="shared" si="105"/>
        <v>32877995</v>
      </c>
      <c r="AG189" s="19">
        <f>AE189-'Multi-Family'!AE176</f>
        <v>-45</v>
      </c>
      <c r="AH189" s="13">
        <f>AG189/'Multi-Family'!AE176</f>
        <v>-0.91836734693877553</v>
      </c>
      <c r="AI189" s="12">
        <f>AF189-'Multi-Family'!AF176</f>
        <v>29114472</v>
      </c>
      <c r="AJ189" s="13">
        <f>AI189/'Multi-Family'!AF176</f>
        <v>7.7359622885259371</v>
      </c>
      <c r="AK189" s="84">
        <f t="shared" si="106"/>
        <v>54439995</v>
      </c>
      <c r="AM189" s="133"/>
    </row>
    <row r="190" spans="1:50" x14ac:dyDescent="0.2">
      <c r="A190" s="2" t="s">
        <v>21</v>
      </c>
      <c r="B190" s="86">
        <v>2018</v>
      </c>
      <c r="C190" s="61">
        <v>2</v>
      </c>
      <c r="D190" s="8">
        <v>2</v>
      </c>
      <c r="E190" s="62">
        <v>165807.33000000002</v>
      </c>
      <c r="F190" s="8">
        <v>0</v>
      </c>
      <c r="G190" s="8">
        <v>0</v>
      </c>
      <c r="H190" s="8">
        <v>0</v>
      </c>
      <c r="I190" s="61">
        <v>9</v>
      </c>
      <c r="J190" s="8">
        <v>42</v>
      </c>
      <c r="K190" s="62">
        <v>3366866</v>
      </c>
      <c r="L190" s="61">
        <v>0</v>
      </c>
      <c r="M190" s="8">
        <v>0</v>
      </c>
      <c r="N190" s="62">
        <v>0</v>
      </c>
      <c r="O190" s="61">
        <v>0</v>
      </c>
      <c r="P190" s="8">
        <v>0</v>
      </c>
      <c r="Q190" s="62">
        <v>0</v>
      </c>
      <c r="R190" s="61">
        <v>0</v>
      </c>
      <c r="S190" s="8">
        <v>0</v>
      </c>
      <c r="T190" s="62">
        <v>0</v>
      </c>
      <c r="U190" s="61">
        <v>0</v>
      </c>
      <c r="V190" s="8">
        <v>0</v>
      </c>
      <c r="W190" s="62">
        <v>0</v>
      </c>
      <c r="X190" s="61">
        <v>0</v>
      </c>
      <c r="Y190" s="8">
        <v>0</v>
      </c>
      <c r="Z190" s="62">
        <v>0</v>
      </c>
      <c r="AA190" s="61">
        <v>0</v>
      </c>
      <c r="AB190" s="8">
        <v>0</v>
      </c>
      <c r="AC190" s="8">
        <v>0</v>
      </c>
      <c r="AD190" s="74">
        <f t="shared" si="103"/>
        <v>11</v>
      </c>
      <c r="AE190" s="8">
        <f t="shared" si="104"/>
        <v>44</v>
      </c>
      <c r="AF190" s="79">
        <f t="shared" si="105"/>
        <v>3532673.33</v>
      </c>
      <c r="AG190" s="19">
        <f>AE190-'Multi-Family'!AE177</f>
        <v>-460</v>
      </c>
      <c r="AH190" s="13">
        <f>AG190/'Multi-Family'!AE177</f>
        <v>-0.91269841269841268</v>
      </c>
      <c r="AI190" s="12">
        <f>AF190-'Multi-Family'!AF177</f>
        <v>-32670581.670000002</v>
      </c>
      <c r="AJ190" s="13">
        <f>AI190/'Multi-Family'!AF177</f>
        <v>-0.9024211129634615</v>
      </c>
      <c r="AK190" s="84">
        <f t="shared" si="106"/>
        <v>21769413.329999998</v>
      </c>
    </row>
    <row r="191" spans="1:50" x14ac:dyDescent="0.2">
      <c r="A191" s="2" t="s">
        <v>22</v>
      </c>
      <c r="B191" s="86">
        <v>2018</v>
      </c>
      <c r="C191" s="61">
        <v>0</v>
      </c>
      <c r="D191" s="8">
        <v>0</v>
      </c>
      <c r="E191" s="62">
        <v>0</v>
      </c>
      <c r="F191" s="8">
        <v>1</v>
      </c>
      <c r="G191" s="8">
        <v>12</v>
      </c>
      <c r="H191" s="8">
        <v>860000</v>
      </c>
      <c r="I191" s="61">
        <v>3</v>
      </c>
      <c r="J191" s="8">
        <v>17</v>
      </c>
      <c r="K191" s="62">
        <v>1285977</v>
      </c>
      <c r="L191" s="61">
        <v>0</v>
      </c>
      <c r="M191" s="8">
        <v>0</v>
      </c>
      <c r="N191" s="62">
        <v>0</v>
      </c>
      <c r="O191" s="61">
        <v>0</v>
      </c>
      <c r="P191" s="8">
        <v>0</v>
      </c>
      <c r="Q191" s="62">
        <v>0</v>
      </c>
      <c r="R191" s="61">
        <v>0</v>
      </c>
      <c r="S191" s="8">
        <v>0</v>
      </c>
      <c r="T191" s="62">
        <v>0</v>
      </c>
      <c r="U191" s="61">
        <v>0</v>
      </c>
      <c r="V191" s="8">
        <v>0</v>
      </c>
      <c r="W191" s="62">
        <v>0</v>
      </c>
      <c r="X191" s="61">
        <v>0</v>
      </c>
      <c r="Y191" s="8">
        <v>0</v>
      </c>
      <c r="Z191" s="62">
        <v>0</v>
      </c>
      <c r="AA191" s="61">
        <v>0</v>
      </c>
      <c r="AB191" s="8">
        <v>0</v>
      </c>
      <c r="AC191" s="8">
        <v>0</v>
      </c>
      <c r="AD191" s="74">
        <f t="shared" si="103"/>
        <v>4</v>
      </c>
      <c r="AE191" s="8">
        <f t="shared" si="104"/>
        <v>29</v>
      </c>
      <c r="AF191" s="79">
        <f t="shared" si="105"/>
        <v>2145977</v>
      </c>
      <c r="AG191" s="19">
        <f>AE191-'Multi-Family'!AE178</f>
        <v>-113</v>
      </c>
      <c r="AH191" s="13">
        <f>AG191/'Multi-Family'!AE178</f>
        <v>-0.79577464788732399</v>
      </c>
      <c r="AI191" s="12">
        <f>AF191-'Multi-Family'!AF178</f>
        <v>-9865590</v>
      </c>
      <c r="AJ191" s="13">
        <f>AI191/'Multi-Family'!AF178</f>
        <v>-0.82134079591780151</v>
      </c>
      <c r="AK191" s="84">
        <f t="shared" si="106"/>
        <v>11903823.329999998</v>
      </c>
    </row>
    <row r="192" spans="1:50" x14ac:dyDescent="0.2">
      <c r="A192" s="2" t="s">
        <v>23</v>
      </c>
      <c r="B192" s="86">
        <v>2018</v>
      </c>
      <c r="C192" s="61">
        <v>0</v>
      </c>
      <c r="D192" s="8">
        <v>0</v>
      </c>
      <c r="E192" s="62">
        <v>0</v>
      </c>
      <c r="F192" s="8">
        <v>2</v>
      </c>
      <c r="G192" s="8">
        <v>4</v>
      </c>
      <c r="H192" s="8">
        <v>300000</v>
      </c>
      <c r="I192" s="61">
        <v>1</v>
      </c>
      <c r="J192" s="8">
        <v>36</v>
      </c>
      <c r="K192" s="62">
        <v>1887725</v>
      </c>
      <c r="L192" s="61">
        <v>1</v>
      </c>
      <c r="M192" s="8">
        <v>30</v>
      </c>
      <c r="N192" s="62">
        <v>1297451</v>
      </c>
      <c r="O192" s="61">
        <v>0</v>
      </c>
      <c r="P192" s="8">
        <v>0</v>
      </c>
      <c r="Q192" s="62">
        <v>0</v>
      </c>
      <c r="R192" s="61">
        <v>0</v>
      </c>
      <c r="S192" s="8">
        <v>0</v>
      </c>
      <c r="T192" s="62">
        <v>0</v>
      </c>
      <c r="U192" s="61">
        <v>0</v>
      </c>
      <c r="V192" s="8">
        <v>0</v>
      </c>
      <c r="W192" s="62">
        <v>0</v>
      </c>
      <c r="X192" s="61">
        <v>0</v>
      </c>
      <c r="Y192" s="8">
        <v>0</v>
      </c>
      <c r="Z192" s="62">
        <v>0</v>
      </c>
      <c r="AA192" s="61">
        <v>0</v>
      </c>
      <c r="AB192" s="8">
        <v>0</v>
      </c>
      <c r="AC192" s="8">
        <v>0</v>
      </c>
      <c r="AD192" s="74">
        <f t="shared" si="103"/>
        <v>4</v>
      </c>
      <c r="AE192" s="8">
        <f t="shared" si="104"/>
        <v>70</v>
      </c>
      <c r="AF192" s="79">
        <f t="shared" si="105"/>
        <v>3485176</v>
      </c>
      <c r="AG192" s="19">
        <f>AE192-'Multi-Family'!AE179</f>
        <v>-488</v>
      </c>
      <c r="AH192" s="13">
        <f>AG192/'Multi-Family'!AE179</f>
        <v>-0.87455197132616491</v>
      </c>
      <c r="AI192" s="12">
        <f>AF192-'Multi-Family'!AF179</f>
        <v>-58782059</v>
      </c>
      <c r="AJ192" s="13">
        <f>AI192/'Multi-Family'!AF179</f>
        <v>-0.94402873357071337</v>
      </c>
      <c r="AK192" s="84">
        <f t="shared" si="106"/>
        <v>-46878235.670000002</v>
      </c>
    </row>
    <row r="193" spans="1:50" x14ac:dyDescent="0.2">
      <c r="A193" s="2" t="s">
        <v>24</v>
      </c>
      <c r="B193" s="86">
        <v>2018</v>
      </c>
      <c r="C193" s="61">
        <v>0</v>
      </c>
      <c r="D193" s="8">
        <v>0</v>
      </c>
      <c r="E193" s="62">
        <v>0</v>
      </c>
      <c r="F193" s="8">
        <v>4</v>
      </c>
      <c r="G193" s="8">
        <v>4</v>
      </c>
      <c r="H193" s="8">
        <v>524100</v>
      </c>
      <c r="I193" s="61">
        <v>3</v>
      </c>
      <c r="J193" s="8">
        <v>158</v>
      </c>
      <c r="K193" s="62">
        <v>9227434</v>
      </c>
      <c r="L193" s="61">
        <v>22</v>
      </c>
      <c r="M193" s="8">
        <v>295</v>
      </c>
      <c r="N193" s="62">
        <v>30949964</v>
      </c>
      <c r="O193" s="61">
        <v>0</v>
      </c>
      <c r="P193" s="8">
        <v>0</v>
      </c>
      <c r="Q193" s="62">
        <v>0</v>
      </c>
      <c r="R193" s="61">
        <v>0</v>
      </c>
      <c r="S193" s="8">
        <v>0</v>
      </c>
      <c r="T193" s="62">
        <v>0</v>
      </c>
      <c r="U193" s="61">
        <v>0</v>
      </c>
      <c r="V193" s="8">
        <v>0</v>
      </c>
      <c r="W193" s="62">
        <v>0</v>
      </c>
      <c r="X193" s="61">
        <v>0</v>
      </c>
      <c r="Y193" s="8">
        <v>0</v>
      </c>
      <c r="Z193" s="62">
        <v>0</v>
      </c>
      <c r="AA193" s="61">
        <v>1</v>
      </c>
      <c r="AB193" s="8">
        <v>2</v>
      </c>
      <c r="AC193" s="8">
        <v>174872</v>
      </c>
      <c r="AD193" s="74">
        <f t="shared" si="103"/>
        <v>30</v>
      </c>
      <c r="AE193" s="8">
        <f t="shared" si="104"/>
        <v>459</v>
      </c>
      <c r="AF193" s="79">
        <f t="shared" si="105"/>
        <v>40876370</v>
      </c>
      <c r="AG193" s="19">
        <f>AE193-'Multi-Family'!AE180</f>
        <v>314</v>
      </c>
      <c r="AH193" s="13">
        <f>AG193/'Multi-Family'!AE180</f>
        <v>2.1655172413793102</v>
      </c>
      <c r="AI193" s="12">
        <f>AF193-'Multi-Family'!AF180</f>
        <v>27564111</v>
      </c>
      <c r="AJ193" s="13">
        <f>AI193/'Multi-Family'!AF180</f>
        <v>2.0705810336172097</v>
      </c>
      <c r="AK193" s="84">
        <f t="shared" si="106"/>
        <v>-19314124.670000002</v>
      </c>
    </row>
    <row r="194" spans="1:50" x14ac:dyDescent="0.2">
      <c r="A194" s="2" t="s">
        <v>25</v>
      </c>
      <c r="B194" s="86">
        <v>2018</v>
      </c>
      <c r="C194" s="61">
        <v>2</v>
      </c>
      <c r="D194" s="8">
        <v>4</v>
      </c>
      <c r="E194" s="62">
        <v>880414</v>
      </c>
      <c r="F194" s="8">
        <v>4</v>
      </c>
      <c r="G194" s="8">
        <v>8</v>
      </c>
      <c r="H194" s="8">
        <v>1065000</v>
      </c>
      <c r="I194" s="61">
        <v>1</v>
      </c>
      <c r="J194" s="8">
        <v>0</v>
      </c>
      <c r="K194" s="62">
        <v>12050652</v>
      </c>
      <c r="L194" s="61">
        <v>0</v>
      </c>
      <c r="M194" s="8">
        <v>0</v>
      </c>
      <c r="N194" s="62">
        <v>0</v>
      </c>
      <c r="O194" s="61">
        <v>0</v>
      </c>
      <c r="P194" s="8">
        <v>0</v>
      </c>
      <c r="Q194" s="62">
        <v>0</v>
      </c>
      <c r="R194" s="61">
        <v>0</v>
      </c>
      <c r="S194" s="8">
        <v>0</v>
      </c>
      <c r="T194" s="62">
        <v>0</v>
      </c>
      <c r="U194" s="61">
        <v>0</v>
      </c>
      <c r="V194" s="8">
        <v>0</v>
      </c>
      <c r="W194" s="62">
        <v>0</v>
      </c>
      <c r="X194" s="61">
        <v>0</v>
      </c>
      <c r="Y194" s="8">
        <v>0</v>
      </c>
      <c r="Z194" s="62">
        <v>0</v>
      </c>
      <c r="AA194" s="61">
        <v>0</v>
      </c>
      <c r="AB194" s="8">
        <v>0</v>
      </c>
      <c r="AC194" s="8">
        <v>0</v>
      </c>
      <c r="AD194" s="74">
        <f t="shared" si="103"/>
        <v>7</v>
      </c>
      <c r="AE194" s="8">
        <f t="shared" si="104"/>
        <v>12</v>
      </c>
      <c r="AF194" s="79">
        <f t="shared" si="105"/>
        <v>13996066</v>
      </c>
      <c r="AG194" s="19">
        <f>AE194-'Multi-Family'!AE181</f>
        <v>-18</v>
      </c>
      <c r="AH194" s="13">
        <f>AG194/'Multi-Family'!AE181</f>
        <v>-0.6</v>
      </c>
      <c r="AI194" s="12">
        <f>AF194-'Multi-Family'!AF181</f>
        <v>9843543</v>
      </c>
      <c r="AJ194" s="13">
        <f>AI194/'Multi-Family'!AF181</f>
        <v>2.3704969243999372</v>
      </c>
      <c r="AK194" s="84">
        <f t="shared" si="106"/>
        <v>-9470581.6700000018</v>
      </c>
    </row>
    <row r="195" spans="1:50" x14ac:dyDescent="0.2">
      <c r="A195" s="2" t="s">
        <v>26</v>
      </c>
      <c r="B195" s="86">
        <v>2018</v>
      </c>
      <c r="C195" s="61">
        <v>0</v>
      </c>
      <c r="D195" s="8">
        <v>0</v>
      </c>
      <c r="E195" s="62">
        <v>0</v>
      </c>
      <c r="F195" s="8">
        <v>4</v>
      </c>
      <c r="G195" s="8">
        <v>8</v>
      </c>
      <c r="H195" s="8">
        <v>715000</v>
      </c>
      <c r="I195" s="61">
        <v>1</v>
      </c>
      <c r="J195" s="8">
        <v>0</v>
      </c>
      <c r="K195" s="62">
        <v>256650</v>
      </c>
      <c r="L195" s="61">
        <v>14</v>
      </c>
      <c r="M195" s="8">
        <v>0</v>
      </c>
      <c r="N195" s="62">
        <v>5019424</v>
      </c>
      <c r="O195" s="61">
        <v>0</v>
      </c>
      <c r="P195" s="8">
        <v>0</v>
      </c>
      <c r="Q195" s="62">
        <v>0</v>
      </c>
      <c r="R195" s="61">
        <v>0</v>
      </c>
      <c r="S195" s="8">
        <v>0</v>
      </c>
      <c r="T195" s="62">
        <v>0</v>
      </c>
      <c r="U195" s="61">
        <v>0</v>
      </c>
      <c r="V195" s="8">
        <v>0</v>
      </c>
      <c r="W195" s="62">
        <v>0</v>
      </c>
      <c r="X195" s="61">
        <v>0</v>
      </c>
      <c r="Y195" s="8">
        <v>0</v>
      </c>
      <c r="Z195" s="62">
        <v>0</v>
      </c>
      <c r="AA195" s="61">
        <v>0</v>
      </c>
      <c r="AB195" s="8">
        <v>0</v>
      </c>
      <c r="AC195" s="8">
        <v>0</v>
      </c>
      <c r="AD195" s="74">
        <f t="shared" si="103"/>
        <v>19</v>
      </c>
      <c r="AE195" s="8">
        <f t="shared" si="104"/>
        <v>8</v>
      </c>
      <c r="AF195" s="79">
        <f t="shared" si="105"/>
        <v>5991074</v>
      </c>
      <c r="AG195" s="19">
        <f>AE195-'Multi-Family'!AE182</f>
        <v>-15</v>
      </c>
      <c r="AH195" s="13">
        <f>AG195/'Multi-Family'!AE182</f>
        <v>-0.65217391304347827</v>
      </c>
      <c r="AI195" s="12">
        <f>AF195-'Multi-Family'!AF182</f>
        <v>-28752</v>
      </c>
      <c r="AJ195" s="13">
        <f>AI195/'Multi-Family'!AF182</f>
        <v>-4.7762177843678538E-3</v>
      </c>
      <c r="AK195" s="84">
        <f t="shared" si="106"/>
        <v>-9499333.6700000018</v>
      </c>
    </row>
    <row r="196" spans="1:50" x14ac:dyDescent="0.2">
      <c r="A196" s="2" t="s">
        <v>27</v>
      </c>
      <c r="B196" s="86">
        <v>2018</v>
      </c>
      <c r="C196" s="61">
        <v>0</v>
      </c>
      <c r="D196" s="8">
        <v>0</v>
      </c>
      <c r="E196" s="62">
        <v>0</v>
      </c>
      <c r="F196" s="8">
        <v>3</v>
      </c>
      <c r="G196" s="8">
        <v>6</v>
      </c>
      <c r="H196" s="8">
        <v>688535</v>
      </c>
      <c r="I196" s="61">
        <v>12</v>
      </c>
      <c r="J196" s="8">
        <v>0</v>
      </c>
      <c r="K196" s="62">
        <v>17003328</v>
      </c>
      <c r="L196" s="61">
        <v>0</v>
      </c>
      <c r="M196" s="8">
        <v>0</v>
      </c>
      <c r="N196" s="62">
        <v>0</v>
      </c>
      <c r="O196" s="61">
        <v>0</v>
      </c>
      <c r="P196" s="8">
        <v>0</v>
      </c>
      <c r="Q196" s="62">
        <v>0</v>
      </c>
      <c r="R196" s="61">
        <v>0</v>
      </c>
      <c r="S196" s="8">
        <v>0</v>
      </c>
      <c r="T196" s="62">
        <v>0</v>
      </c>
      <c r="U196" s="61">
        <v>0</v>
      </c>
      <c r="V196" s="8">
        <v>0</v>
      </c>
      <c r="W196" s="62">
        <v>0</v>
      </c>
      <c r="X196" s="61">
        <v>0</v>
      </c>
      <c r="Y196" s="8">
        <v>0</v>
      </c>
      <c r="Z196" s="62">
        <v>0</v>
      </c>
      <c r="AA196" s="61">
        <v>4</v>
      </c>
      <c r="AB196" s="8">
        <v>0</v>
      </c>
      <c r="AC196" s="8">
        <v>685706</v>
      </c>
      <c r="AD196" s="74">
        <f t="shared" si="103"/>
        <v>19</v>
      </c>
      <c r="AE196" s="8">
        <f t="shared" si="104"/>
        <v>6</v>
      </c>
      <c r="AF196" s="79">
        <f t="shared" si="105"/>
        <v>18377569</v>
      </c>
      <c r="AG196" s="19">
        <f>AE196-'Multi-Family'!AE183</f>
        <v>-264</v>
      </c>
      <c r="AH196" s="13">
        <f>AG196/'Multi-Family'!AE183</f>
        <v>-0.97777777777777775</v>
      </c>
      <c r="AI196" s="12">
        <f>AF196-'Multi-Family'!AF183</f>
        <v>8518357</v>
      </c>
      <c r="AJ196" s="13">
        <f>AI196/'Multi-Family'!AF183</f>
        <v>0.86399978010413003</v>
      </c>
      <c r="AK196" s="84">
        <f t="shared" si="106"/>
        <v>-980976.67000000179</v>
      </c>
    </row>
    <row r="197" spans="1:50" x14ac:dyDescent="0.2">
      <c r="A197" s="2" t="s">
        <v>28</v>
      </c>
      <c r="B197" s="86">
        <v>2018</v>
      </c>
      <c r="C197" s="61">
        <v>0</v>
      </c>
      <c r="D197" s="8">
        <v>0</v>
      </c>
      <c r="E197" s="62">
        <v>0</v>
      </c>
      <c r="F197" s="8">
        <v>0</v>
      </c>
      <c r="G197" s="8">
        <v>0</v>
      </c>
      <c r="H197" s="8">
        <v>0</v>
      </c>
      <c r="I197" s="61">
        <v>1</v>
      </c>
      <c r="J197" s="8">
        <v>149</v>
      </c>
      <c r="K197" s="62">
        <v>7093629</v>
      </c>
      <c r="L197" s="61">
        <v>0</v>
      </c>
      <c r="M197" s="8">
        <v>0</v>
      </c>
      <c r="N197" s="62">
        <v>0</v>
      </c>
      <c r="O197" s="61">
        <v>0</v>
      </c>
      <c r="P197" s="8">
        <v>0</v>
      </c>
      <c r="Q197" s="62">
        <v>0</v>
      </c>
      <c r="R197" s="61">
        <v>0</v>
      </c>
      <c r="S197" s="8">
        <v>0</v>
      </c>
      <c r="T197" s="62">
        <v>0</v>
      </c>
      <c r="U197" s="61">
        <v>0</v>
      </c>
      <c r="V197" s="8">
        <v>0</v>
      </c>
      <c r="W197" s="62">
        <v>0</v>
      </c>
      <c r="X197" s="61">
        <v>0</v>
      </c>
      <c r="Y197" s="8">
        <v>0</v>
      </c>
      <c r="Z197" s="62">
        <v>0</v>
      </c>
      <c r="AA197" s="61">
        <v>0</v>
      </c>
      <c r="AB197" s="8">
        <v>0</v>
      </c>
      <c r="AC197" s="8">
        <v>0</v>
      </c>
      <c r="AD197" s="74">
        <f t="shared" si="103"/>
        <v>1</v>
      </c>
      <c r="AE197" s="8">
        <f t="shared" si="104"/>
        <v>149</v>
      </c>
      <c r="AF197" s="79">
        <f t="shared" si="105"/>
        <v>7093629</v>
      </c>
      <c r="AG197" s="19">
        <f>AE197-'Multi-Family'!AE184</f>
        <v>-32</v>
      </c>
      <c r="AH197" s="13">
        <f>AG197/'Multi-Family'!AE184</f>
        <v>-0.17679558011049723</v>
      </c>
      <c r="AI197" s="12">
        <f>AF197-'Multi-Family'!AF184</f>
        <v>-21558543</v>
      </c>
      <c r="AJ197" s="13">
        <f>AI197/'Multi-Family'!AF184</f>
        <v>-0.75242264356084421</v>
      </c>
      <c r="AK197" s="84">
        <f t="shared" si="106"/>
        <v>-22539519.670000002</v>
      </c>
    </row>
    <row r="198" spans="1:50" ht="13.5" thickBot="1" x14ac:dyDescent="0.25">
      <c r="A198" s="14" t="s">
        <v>29</v>
      </c>
      <c r="B198" s="88">
        <v>2018</v>
      </c>
      <c r="C198" s="63">
        <f t="shared" ref="C198:AF198" si="118">SUM(C186:C197)</f>
        <v>4</v>
      </c>
      <c r="D198" s="49">
        <f t="shared" si="118"/>
        <v>6</v>
      </c>
      <c r="E198" s="64">
        <f t="shared" si="118"/>
        <v>1046221.3300000001</v>
      </c>
      <c r="F198" s="49">
        <f t="shared" si="118"/>
        <v>34</v>
      </c>
      <c r="G198" s="49">
        <f t="shared" si="118"/>
        <v>74</v>
      </c>
      <c r="H198" s="49">
        <f t="shared" si="118"/>
        <v>6222459</v>
      </c>
      <c r="I198" s="63">
        <f t="shared" si="118"/>
        <v>52</v>
      </c>
      <c r="J198" s="49">
        <f t="shared" si="118"/>
        <v>649</v>
      </c>
      <c r="K198" s="64">
        <f t="shared" si="118"/>
        <v>98855504</v>
      </c>
      <c r="L198" s="63">
        <f t="shared" si="118"/>
        <v>50</v>
      </c>
      <c r="M198" s="49">
        <f t="shared" si="118"/>
        <v>455</v>
      </c>
      <c r="N198" s="64">
        <f t="shared" si="118"/>
        <v>60347774</v>
      </c>
      <c r="O198" s="63">
        <f t="shared" si="118"/>
        <v>0</v>
      </c>
      <c r="P198" s="49">
        <f t="shared" si="118"/>
        <v>0</v>
      </c>
      <c r="Q198" s="64">
        <f t="shared" si="118"/>
        <v>0</v>
      </c>
      <c r="R198" s="63">
        <f t="shared" si="118"/>
        <v>0</v>
      </c>
      <c r="S198" s="49">
        <f t="shared" si="118"/>
        <v>0</v>
      </c>
      <c r="T198" s="64">
        <f t="shared" si="118"/>
        <v>0</v>
      </c>
      <c r="U198" s="63">
        <f t="shared" si="118"/>
        <v>0</v>
      </c>
      <c r="V198" s="49">
        <f t="shared" si="118"/>
        <v>0</v>
      </c>
      <c r="W198" s="64">
        <f t="shared" si="118"/>
        <v>0</v>
      </c>
      <c r="X198" s="63">
        <f t="shared" si="118"/>
        <v>0</v>
      </c>
      <c r="Y198" s="49">
        <f t="shared" si="118"/>
        <v>0</v>
      </c>
      <c r="Z198" s="64">
        <f t="shared" si="118"/>
        <v>0</v>
      </c>
      <c r="AA198" s="63">
        <f t="shared" si="118"/>
        <v>22</v>
      </c>
      <c r="AB198" s="49">
        <f t="shared" si="118"/>
        <v>2</v>
      </c>
      <c r="AC198" s="49">
        <f t="shared" si="118"/>
        <v>2906214</v>
      </c>
      <c r="AD198" s="75">
        <f t="shared" si="118"/>
        <v>162</v>
      </c>
      <c r="AE198" s="49">
        <f t="shared" si="118"/>
        <v>1186</v>
      </c>
      <c r="AF198" s="80">
        <f t="shared" si="118"/>
        <v>169378172.32999998</v>
      </c>
      <c r="AG198" s="20">
        <f>AE198-'Multi-Family'!AE185</f>
        <v>-930</v>
      </c>
      <c r="AH198" s="18">
        <f>AG198/'Multi-Family'!AE185</f>
        <v>-0.43950850661625707</v>
      </c>
      <c r="AI198" s="17">
        <f>AF198-'Multi-Family'!AF185</f>
        <v>-22539519.670000017</v>
      </c>
      <c r="AJ198" s="18">
        <f>AI198/'Multi-Family'!AF185</f>
        <v>-0.11744367825140382</v>
      </c>
      <c r="AK198" s="85">
        <f>AI198</f>
        <v>-22539519.670000017</v>
      </c>
    </row>
    <row r="199" spans="1:50" x14ac:dyDescent="0.2">
      <c r="A199" s="5" t="s">
        <v>17</v>
      </c>
      <c r="B199" s="86">
        <v>2019</v>
      </c>
      <c r="C199" s="61">
        <v>0</v>
      </c>
      <c r="D199" s="8">
        <v>0</v>
      </c>
      <c r="E199" s="62">
        <v>0</v>
      </c>
      <c r="F199" s="8">
        <v>0</v>
      </c>
      <c r="G199" s="8">
        <v>0</v>
      </c>
      <c r="H199" s="8">
        <v>0</v>
      </c>
      <c r="I199" s="61">
        <v>3</v>
      </c>
      <c r="J199" s="8">
        <v>286</v>
      </c>
      <c r="K199" s="62">
        <v>17514790</v>
      </c>
      <c r="L199" s="61">
        <v>0</v>
      </c>
      <c r="M199" s="8">
        <v>0</v>
      </c>
      <c r="N199" s="62">
        <v>0</v>
      </c>
      <c r="O199" s="61">
        <v>0</v>
      </c>
      <c r="P199" s="8">
        <v>0</v>
      </c>
      <c r="Q199" s="62">
        <v>0</v>
      </c>
      <c r="R199" s="61">
        <v>0</v>
      </c>
      <c r="S199" s="8">
        <v>0</v>
      </c>
      <c r="T199" s="62">
        <v>0</v>
      </c>
      <c r="U199" s="61">
        <v>0</v>
      </c>
      <c r="V199" s="8">
        <v>0</v>
      </c>
      <c r="W199" s="62">
        <v>0</v>
      </c>
      <c r="X199" s="61">
        <v>0</v>
      </c>
      <c r="Y199" s="8">
        <v>0</v>
      </c>
      <c r="Z199" s="62">
        <v>0</v>
      </c>
      <c r="AA199" s="61">
        <v>0</v>
      </c>
      <c r="AB199" s="8">
        <v>0</v>
      </c>
      <c r="AC199" s="8">
        <v>0</v>
      </c>
      <c r="AD199" s="74">
        <f t="shared" ref="AD199:AD210" si="119">SUM(C199+I199+L199+O199+R199+U199+X199+AA199+F199)</f>
        <v>3</v>
      </c>
      <c r="AE199" s="8">
        <f t="shared" ref="AE199:AE210" si="120">SUM(D199+J199+M199+P199+S199+V199+Y199+AB199+G199)</f>
        <v>286</v>
      </c>
      <c r="AF199" s="79">
        <f t="shared" ref="AF199:AF210" si="121">SUM(E199+K199+N199+Q199+T199+W199+Z199+AC199+H199)</f>
        <v>17514790</v>
      </c>
      <c r="AG199" s="19">
        <f>AE199-'Multi-Family'!AE186</f>
        <v>276</v>
      </c>
      <c r="AH199" s="13">
        <v>1</v>
      </c>
      <c r="AI199" s="12">
        <f>AF199-'Multi-Family'!AF186</f>
        <v>15278870</v>
      </c>
      <c r="AJ199" s="13">
        <v>1</v>
      </c>
      <c r="AK199" s="84">
        <f>AI199</f>
        <v>15278870</v>
      </c>
      <c r="AM199" s="1">
        <f t="array" ref="AM199:AX200">TRANSPOSE(AE199:AF210)</f>
        <v>286</v>
      </c>
      <c r="AN199" s="1">
        <v>83</v>
      </c>
      <c r="AO199" s="1">
        <v>44</v>
      </c>
      <c r="AP199" s="1">
        <v>2</v>
      </c>
      <c r="AQ199" s="1">
        <v>41</v>
      </c>
      <c r="AR199" s="1">
        <v>324</v>
      </c>
      <c r="AS199" s="1">
        <v>116</v>
      </c>
      <c r="AT199" s="1">
        <v>264</v>
      </c>
      <c r="AU199" s="1">
        <v>188</v>
      </c>
      <c r="AV199" s="1">
        <v>13</v>
      </c>
      <c r="AW199" s="1">
        <v>182</v>
      </c>
      <c r="AX199" s="1">
        <v>6</v>
      </c>
    </row>
    <row r="200" spans="1:50" x14ac:dyDescent="0.2">
      <c r="A200" s="2" t="s">
        <v>18</v>
      </c>
      <c r="B200" s="86">
        <v>2019</v>
      </c>
      <c r="C200" s="61">
        <v>0</v>
      </c>
      <c r="D200" s="8">
        <v>0</v>
      </c>
      <c r="E200" s="62">
        <v>0</v>
      </c>
      <c r="F200" s="8">
        <v>0</v>
      </c>
      <c r="G200" s="8">
        <v>0</v>
      </c>
      <c r="H200" s="8">
        <v>0</v>
      </c>
      <c r="I200" s="61">
        <v>1</v>
      </c>
      <c r="J200" s="8">
        <v>83</v>
      </c>
      <c r="K200" s="62">
        <v>6426220</v>
      </c>
      <c r="L200" s="61">
        <v>0</v>
      </c>
      <c r="M200" s="8">
        <v>0</v>
      </c>
      <c r="N200" s="62">
        <v>0</v>
      </c>
      <c r="O200" s="61">
        <v>0</v>
      </c>
      <c r="P200" s="8">
        <v>0</v>
      </c>
      <c r="Q200" s="62">
        <v>0</v>
      </c>
      <c r="R200" s="61">
        <v>0</v>
      </c>
      <c r="S200" s="8">
        <v>0</v>
      </c>
      <c r="T200" s="62">
        <v>0</v>
      </c>
      <c r="U200" s="61">
        <v>0</v>
      </c>
      <c r="V200" s="8">
        <v>0</v>
      </c>
      <c r="W200" s="62">
        <v>0</v>
      </c>
      <c r="X200" s="61">
        <v>0</v>
      </c>
      <c r="Y200" s="8">
        <v>0</v>
      </c>
      <c r="Z200" s="62">
        <v>0</v>
      </c>
      <c r="AA200" s="61">
        <v>0</v>
      </c>
      <c r="AB200" s="8">
        <v>0</v>
      </c>
      <c r="AC200" s="8">
        <v>0</v>
      </c>
      <c r="AD200" s="74">
        <f t="shared" si="119"/>
        <v>1</v>
      </c>
      <c r="AE200" s="8">
        <f t="shared" si="120"/>
        <v>83</v>
      </c>
      <c r="AF200" s="79">
        <f t="shared" si="121"/>
        <v>6426220</v>
      </c>
      <c r="AG200" s="19">
        <f>AE200-'Multi-Family'!AE187</f>
        <v>-172</v>
      </c>
      <c r="AH200" s="13">
        <f>AG200/'Multi-Family'!AE187</f>
        <v>-0.67450980392156867</v>
      </c>
      <c r="AI200" s="12">
        <f>AF200-'Multi-Family'!AF187</f>
        <v>-8654156</v>
      </c>
      <c r="AJ200" s="13">
        <f>AI200/'Multi-Family'!AF187</f>
        <v>-0.57386871520975336</v>
      </c>
      <c r="AK200" s="84">
        <f t="shared" ref="AK200" si="122">AK199+AI200</f>
        <v>6624714</v>
      </c>
      <c r="AM200" s="1">
        <v>17514790</v>
      </c>
      <c r="AN200" s="1">
        <v>6426220</v>
      </c>
      <c r="AO200" s="1">
        <v>2655000</v>
      </c>
      <c r="AP200" s="1">
        <v>192848</v>
      </c>
      <c r="AQ200" s="1">
        <v>11780789.530000001</v>
      </c>
      <c r="AR200" s="1">
        <v>23370571</v>
      </c>
      <c r="AS200" s="1">
        <v>14680886.620000001</v>
      </c>
      <c r="AT200" s="1">
        <v>20639439.799999997</v>
      </c>
      <c r="AU200" s="1">
        <v>19140451</v>
      </c>
      <c r="AV200" s="1">
        <v>1331000</v>
      </c>
      <c r="AW200" s="1">
        <v>12463090</v>
      </c>
      <c r="AX200" s="1">
        <v>5484000</v>
      </c>
    </row>
    <row r="201" spans="1:50" x14ac:dyDescent="0.2">
      <c r="A201" s="2" t="s">
        <v>19</v>
      </c>
      <c r="B201" s="86">
        <v>2019</v>
      </c>
      <c r="C201" s="61">
        <v>0</v>
      </c>
      <c r="D201" s="8">
        <v>0</v>
      </c>
      <c r="E201" s="62">
        <v>0</v>
      </c>
      <c r="F201" s="8">
        <v>0</v>
      </c>
      <c r="G201" s="8">
        <v>0</v>
      </c>
      <c r="H201" s="8">
        <v>0</v>
      </c>
      <c r="I201" s="61">
        <v>1</v>
      </c>
      <c r="J201" s="8">
        <v>44</v>
      </c>
      <c r="K201" s="62">
        <v>2655000</v>
      </c>
      <c r="L201" s="61">
        <v>0</v>
      </c>
      <c r="M201" s="8">
        <v>0</v>
      </c>
      <c r="N201" s="62">
        <v>0</v>
      </c>
      <c r="O201" s="61">
        <v>0</v>
      </c>
      <c r="P201" s="8">
        <v>0</v>
      </c>
      <c r="Q201" s="62">
        <v>0</v>
      </c>
      <c r="R201" s="61">
        <v>0</v>
      </c>
      <c r="S201" s="8">
        <v>0</v>
      </c>
      <c r="T201" s="62">
        <v>0</v>
      </c>
      <c r="U201" s="61">
        <v>0</v>
      </c>
      <c r="V201" s="8">
        <v>0</v>
      </c>
      <c r="W201" s="62">
        <v>0</v>
      </c>
      <c r="X201" s="61">
        <v>0</v>
      </c>
      <c r="Y201" s="8">
        <v>0</v>
      </c>
      <c r="Z201" s="62">
        <v>0</v>
      </c>
      <c r="AA201" s="61">
        <v>0</v>
      </c>
      <c r="AB201" s="8">
        <v>0</v>
      </c>
      <c r="AC201" s="8">
        <v>0</v>
      </c>
      <c r="AD201" s="74">
        <f t="shared" si="119"/>
        <v>1</v>
      </c>
      <c r="AE201" s="8">
        <f t="shared" si="120"/>
        <v>44</v>
      </c>
      <c r="AF201" s="79">
        <f t="shared" si="121"/>
        <v>2655000</v>
      </c>
      <c r="AG201" s="19">
        <f>AE201-'Multi-Family'!AE188</f>
        <v>-96</v>
      </c>
      <c r="AH201" s="13">
        <f>AG201/'Multi-Family'!AE188</f>
        <v>-0.68571428571428572</v>
      </c>
      <c r="AI201" s="12">
        <f>AF201-'Multi-Family'!AF188</f>
        <v>-21030347</v>
      </c>
      <c r="AJ201" s="13">
        <f>AI201/'Multi-Family'!AF188</f>
        <v>-0.88790537879812359</v>
      </c>
      <c r="AK201" s="84">
        <f>AK200+AI201</f>
        <v>-14405633</v>
      </c>
      <c r="AM201" s="135">
        <f>AM200/$AM$150</f>
        <v>17.514790000000001</v>
      </c>
      <c r="AN201" s="135">
        <f t="shared" ref="AN201:AX201" si="123">AN200/$AM$150</f>
        <v>6.4262199999999998</v>
      </c>
      <c r="AO201" s="135">
        <f t="shared" si="123"/>
        <v>2.6549999999999998</v>
      </c>
      <c r="AP201" s="135">
        <f t="shared" si="123"/>
        <v>0.19284799999999999</v>
      </c>
      <c r="AQ201" s="135">
        <f t="shared" si="123"/>
        <v>11.780789530000002</v>
      </c>
      <c r="AR201" s="135">
        <f t="shared" si="123"/>
        <v>23.370571000000002</v>
      </c>
      <c r="AS201" s="135">
        <f t="shared" si="123"/>
        <v>14.680886620000001</v>
      </c>
      <c r="AT201" s="135">
        <f t="shared" si="123"/>
        <v>20.639439799999998</v>
      </c>
      <c r="AU201" s="135">
        <f t="shared" si="123"/>
        <v>19.140450999999999</v>
      </c>
      <c r="AV201" s="135">
        <f t="shared" si="123"/>
        <v>1.331</v>
      </c>
      <c r="AW201" s="135">
        <f t="shared" si="123"/>
        <v>12.463089999999999</v>
      </c>
      <c r="AX201" s="135">
        <f t="shared" si="123"/>
        <v>5.484</v>
      </c>
    </row>
    <row r="202" spans="1:50" x14ac:dyDescent="0.2">
      <c r="A202" s="2" t="s">
        <v>20</v>
      </c>
      <c r="B202" s="86">
        <v>2019</v>
      </c>
      <c r="C202" s="61">
        <v>0</v>
      </c>
      <c r="D202" s="8">
        <v>0</v>
      </c>
      <c r="E202" s="62">
        <v>0</v>
      </c>
      <c r="F202" s="8">
        <v>0</v>
      </c>
      <c r="G202" s="8">
        <v>0</v>
      </c>
      <c r="H202" s="8">
        <v>0</v>
      </c>
      <c r="I202" s="61">
        <v>1</v>
      </c>
      <c r="J202" s="8">
        <v>2</v>
      </c>
      <c r="K202" s="62">
        <v>192848</v>
      </c>
      <c r="L202" s="61">
        <v>0</v>
      </c>
      <c r="M202" s="8">
        <v>0</v>
      </c>
      <c r="N202" s="62">
        <v>0</v>
      </c>
      <c r="O202" s="61">
        <v>0</v>
      </c>
      <c r="P202" s="8">
        <v>0</v>
      </c>
      <c r="Q202" s="62">
        <v>0</v>
      </c>
      <c r="R202" s="61">
        <v>0</v>
      </c>
      <c r="S202" s="8">
        <v>0</v>
      </c>
      <c r="T202" s="62">
        <v>0</v>
      </c>
      <c r="U202" s="61">
        <v>0</v>
      </c>
      <c r="V202" s="8">
        <v>0</v>
      </c>
      <c r="W202" s="62">
        <v>0</v>
      </c>
      <c r="X202" s="61">
        <v>0</v>
      </c>
      <c r="Y202" s="8">
        <v>0</v>
      </c>
      <c r="Z202" s="62">
        <v>0</v>
      </c>
      <c r="AA202" s="61">
        <v>0</v>
      </c>
      <c r="AB202" s="8">
        <v>0</v>
      </c>
      <c r="AC202" s="8">
        <v>0</v>
      </c>
      <c r="AD202" s="74">
        <f t="shared" si="119"/>
        <v>1</v>
      </c>
      <c r="AE202" s="8">
        <f t="shared" si="120"/>
        <v>2</v>
      </c>
      <c r="AF202" s="79">
        <f t="shared" si="121"/>
        <v>192848</v>
      </c>
      <c r="AG202" s="19">
        <f>AE202-'Multi-Family'!AE189</f>
        <v>-2</v>
      </c>
      <c r="AH202" s="13">
        <f>AG202/'Multi-Family'!AE189</f>
        <v>-0.5</v>
      </c>
      <c r="AI202" s="12">
        <f>AF202-'Multi-Family'!AF189</f>
        <v>-32685147</v>
      </c>
      <c r="AJ202" s="13">
        <f>AI202/'Multi-Family'!AF189</f>
        <v>-0.99413443550922131</v>
      </c>
      <c r="AK202" s="84">
        <f t="shared" ref="AK202:AK210" si="124">AK201+AI202</f>
        <v>-47090780</v>
      </c>
      <c r="AM202" s="133"/>
    </row>
    <row r="203" spans="1:50" x14ac:dyDescent="0.2">
      <c r="A203" s="2" t="s">
        <v>21</v>
      </c>
      <c r="B203" s="86">
        <v>2019</v>
      </c>
      <c r="C203" s="61">
        <v>1</v>
      </c>
      <c r="D203" s="8">
        <v>2</v>
      </c>
      <c r="E203" s="62">
        <v>248426</v>
      </c>
      <c r="F203" s="8">
        <v>4</v>
      </c>
      <c r="G203" s="8">
        <v>4</v>
      </c>
      <c r="H203" s="8">
        <v>8490000</v>
      </c>
      <c r="I203" s="61">
        <v>0</v>
      </c>
      <c r="J203" s="8">
        <v>0</v>
      </c>
      <c r="K203" s="62">
        <v>0</v>
      </c>
      <c r="L203" s="61">
        <v>8</v>
      </c>
      <c r="M203" s="8">
        <v>35</v>
      </c>
      <c r="N203" s="62">
        <v>3042363.5300000007</v>
      </c>
      <c r="O203" s="61">
        <v>0</v>
      </c>
      <c r="P203" s="8">
        <v>0</v>
      </c>
      <c r="Q203" s="62">
        <v>0</v>
      </c>
      <c r="R203" s="61">
        <v>0</v>
      </c>
      <c r="S203" s="8">
        <v>0</v>
      </c>
      <c r="T203" s="62">
        <v>0</v>
      </c>
      <c r="U203" s="61">
        <v>0</v>
      </c>
      <c r="V203" s="8">
        <v>0</v>
      </c>
      <c r="W203" s="62">
        <v>0</v>
      </c>
      <c r="X203" s="61">
        <v>0</v>
      </c>
      <c r="Y203" s="8">
        <v>0</v>
      </c>
      <c r="Z203" s="62">
        <v>0</v>
      </c>
      <c r="AA203" s="61">
        <v>0</v>
      </c>
      <c r="AB203" s="8">
        <v>0</v>
      </c>
      <c r="AC203" s="8">
        <v>0</v>
      </c>
      <c r="AD203" s="74">
        <f t="shared" si="119"/>
        <v>13</v>
      </c>
      <c r="AE203" s="8">
        <f t="shared" si="120"/>
        <v>41</v>
      </c>
      <c r="AF203" s="79">
        <f t="shared" si="121"/>
        <v>11780789.530000001</v>
      </c>
      <c r="AG203" s="19">
        <f>AE203-'Multi-Family'!AE190</f>
        <v>-3</v>
      </c>
      <c r="AH203" s="13">
        <f>AG203/'Multi-Family'!AE190</f>
        <v>-6.8181818181818177E-2</v>
      </c>
      <c r="AI203" s="12">
        <f>AF203-'Multi-Family'!AF190</f>
        <v>8248116.2000000011</v>
      </c>
      <c r="AJ203" s="13">
        <f>AI203/'Multi-Family'!AF190</f>
        <v>2.33480863626867</v>
      </c>
      <c r="AK203" s="84">
        <f t="shared" si="124"/>
        <v>-38842663.799999997</v>
      </c>
    </row>
    <row r="204" spans="1:50" x14ac:dyDescent="0.2">
      <c r="A204" s="2" t="s">
        <v>22</v>
      </c>
      <c r="B204" s="86">
        <v>2019</v>
      </c>
      <c r="C204" s="61">
        <v>0</v>
      </c>
      <c r="D204" s="8">
        <v>0</v>
      </c>
      <c r="E204" s="62">
        <v>0</v>
      </c>
      <c r="F204" s="8">
        <v>0</v>
      </c>
      <c r="G204" s="8">
        <v>0</v>
      </c>
      <c r="H204" s="8">
        <v>0</v>
      </c>
      <c r="I204" s="61">
        <v>4</v>
      </c>
      <c r="J204" s="8">
        <v>120</v>
      </c>
      <c r="K204" s="62">
        <v>7290630</v>
      </c>
      <c r="L204" s="61">
        <v>4</v>
      </c>
      <c r="M204" s="8">
        <v>204</v>
      </c>
      <c r="N204" s="62">
        <v>15741544</v>
      </c>
      <c r="O204" s="61">
        <v>0</v>
      </c>
      <c r="P204" s="8">
        <v>0</v>
      </c>
      <c r="Q204" s="62">
        <v>0</v>
      </c>
      <c r="R204" s="61">
        <v>0</v>
      </c>
      <c r="S204" s="8">
        <v>0</v>
      </c>
      <c r="T204" s="62">
        <v>0</v>
      </c>
      <c r="U204" s="61">
        <v>0</v>
      </c>
      <c r="V204" s="8">
        <v>0</v>
      </c>
      <c r="W204" s="62">
        <v>0</v>
      </c>
      <c r="X204" s="61">
        <v>0</v>
      </c>
      <c r="Y204" s="8">
        <v>0</v>
      </c>
      <c r="Z204" s="62">
        <v>0</v>
      </c>
      <c r="AA204" s="61">
        <v>2</v>
      </c>
      <c r="AB204" s="8">
        <v>0</v>
      </c>
      <c r="AC204" s="8">
        <v>338397</v>
      </c>
      <c r="AD204" s="74">
        <f t="shared" si="119"/>
        <v>10</v>
      </c>
      <c r="AE204" s="8">
        <f t="shared" si="120"/>
        <v>324</v>
      </c>
      <c r="AF204" s="79">
        <f t="shared" si="121"/>
        <v>23370571</v>
      </c>
      <c r="AG204" s="19">
        <f>AE204-'Multi-Family'!AE191</f>
        <v>295</v>
      </c>
      <c r="AH204" s="13">
        <f>AG204/'Multi-Family'!AE191</f>
        <v>10.172413793103448</v>
      </c>
      <c r="AI204" s="12">
        <f>AF204-'Multi-Family'!AF191</f>
        <v>21224594</v>
      </c>
      <c r="AJ204" s="13">
        <f>AI204/'Multi-Family'!AF191</f>
        <v>9.8904107546353011</v>
      </c>
      <c r="AK204" s="84">
        <f t="shared" si="124"/>
        <v>-17618069.799999997</v>
      </c>
    </row>
    <row r="205" spans="1:50" x14ac:dyDescent="0.2">
      <c r="A205" s="2" t="s">
        <v>23</v>
      </c>
      <c r="B205" s="86">
        <v>2019</v>
      </c>
      <c r="C205" s="61">
        <v>0</v>
      </c>
      <c r="D205" s="8">
        <v>0</v>
      </c>
      <c r="E205" s="62">
        <v>0</v>
      </c>
      <c r="F205" s="8">
        <v>0</v>
      </c>
      <c r="G205" s="8">
        <v>0</v>
      </c>
      <c r="H205" s="8">
        <v>0</v>
      </c>
      <c r="I205" s="61">
        <v>0</v>
      </c>
      <c r="J205" s="8">
        <v>0</v>
      </c>
      <c r="K205" s="62">
        <v>0</v>
      </c>
      <c r="L205" s="61">
        <v>6</v>
      </c>
      <c r="M205" s="8">
        <v>116</v>
      </c>
      <c r="N205" s="62">
        <v>14680886.620000001</v>
      </c>
      <c r="O205" s="61">
        <v>0</v>
      </c>
      <c r="P205" s="8">
        <v>0</v>
      </c>
      <c r="Q205" s="62">
        <v>0</v>
      </c>
      <c r="R205" s="61">
        <v>0</v>
      </c>
      <c r="S205" s="8">
        <v>0</v>
      </c>
      <c r="T205" s="62">
        <v>0</v>
      </c>
      <c r="U205" s="61">
        <v>0</v>
      </c>
      <c r="V205" s="8">
        <v>0</v>
      </c>
      <c r="W205" s="62">
        <v>0</v>
      </c>
      <c r="X205" s="61">
        <v>0</v>
      </c>
      <c r="Y205" s="8">
        <v>0</v>
      </c>
      <c r="Z205" s="62">
        <v>0</v>
      </c>
      <c r="AA205" s="61">
        <v>0</v>
      </c>
      <c r="AB205" s="8">
        <v>0</v>
      </c>
      <c r="AC205" s="8">
        <v>0</v>
      </c>
      <c r="AD205" s="74">
        <f t="shared" si="119"/>
        <v>6</v>
      </c>
      <c r="AE205" s="8">
        <f t="shared" si="120"/>
        <v>116</v>
      </c>
      <c r="AF205" s="79">
        <f t="shared" si="121"/>
        <v>14680886.620000001</v>
      </c>
      <c r="AG205" s="19">
        <f>AE205-'Multi-Family'!AE192</f>
        <v>46</v>
      </c>
      <c r="AH205" s="13">
        <f>AG205/'Multi-Family'!AE192</f>
        <v>0.65714285714285714</v>
      </c>
      <c r="AI205" s="12">
        <f>AF205-'Multi-Family'!AF192</f>
        <v>11195710.620000001</v>
      </c>
      <c r="AJ205" s="13">
        <f>AI205/'Multi-Family'!AF192</f>
        <v>3.2123802700351436</v>
      </c>
      <c r="AK205" s="84">
        <f t="shared" si="124"/>
        <v>-6422359.179999996</v>
      </c>
    </row>
    <row r="206" spans="1:50" x14ac:dyDescent="0.2">
      <c r="A206" s="2" t="s">
        <v>24</v>
      </c>
      <c r="B206" s="86">
        <v>2019</v>
      </c>
      <c r="C206" s="61">
        <v>0</v>
      </c>
      <c r="D206" s="8">
        <v>0</v>
      </c>
      <c r="E206" s="62">
        <v>0</v>
      </c>
      <c r="F206" s="8">
        <v>8</v>
      </c>
      <c r="G206" s="8">
        <v>8</v>
      </c>
      <c r="H206" s="8">
        <v>1331000</v>
      </c>
      <c r="I206" s="61">
        <v>3</v>
      </c>
      <c r="J206" s="8">
        <v>104</v>
      </c>
      <c r="K206" s="62">
        <v>5712321</v>
      </c>
      <c r="L206" s="61">
        <v>4</v>
      </c>
      <c r="M206" s="8">
        <v>152</v>
      </c>
      <c r="N206" s="62">
        <v>13596118.799999999</v>
      </c>
      <c r="O206" s="61">
        <v>0</v>
      </c>
      <c r="P206" s="8">
        <v>0</v>
      </c>
      <c r="Q206" s="62">
        <v>0</v>
      </c>
      <c r="R206" s="61">
        <v>0</v>
      </c>
      <c r="S206" s="8">
        <v>0</v>
      </c>
      <c r="T206" s="62">
        <v>0</v>
      </c>
      <c r="U206" s="61">
        <v>0</v>
      </c>
      <c r="V206" s="8">
        <v>0</v>
      </c>
      <c r="W206" s="62">
        <v>0</v>
      </c>
      <c r="X206" s="61">
        <v>0</v>
      </c>
      <c r="Y206" s="8">
        <v>0</v>
      </c>
      <c r="Z206" s="62">
        <v>0</v>
      </c>
      <c r="AA206" s="61">
        <v>0</v>
      </c>
      <c r="AB206" s="8">
        <v>0</v>
      </c>
      <c r="AC206" s="8">
        <v>0</v>
      </c>
      <c r="AD206" s="74">
        <f t="shared" si="119"/>
        <v>15</v>
      </c>
      <c r="AE206" s="8">
        <f t="shared" si="120"/>
        <v>264</v>
      </c>
      <c r="AF206" s="79">
        <f t="shared" si="121"/>
        <v>20639439.799999997</v>
      </c>
      <c r="AG206" s="19">
        <f>AE206-'Multi-Family'!AE193</f>
        <v>-195</v>
      </c>
      <c r="AH206" s="13">
        <f>AG206/'Multi-Family'!AE193</f>
        <v>-0.42483660130718953</v>
      </c>
      <c r="AI206" s="12">
        <f>AF206-'Multi-Family'!AF193</f>
        <v>-20236930.200000003</v>
      </c>
      <c r="AJ206" s="13">
        <f>AI206/'Multi-Family'!AF193</f>
        <v>-0.49507650018825067</v>
      </c>
      <c r="AK206" s="84">
        <f t="shared" si="124"/>
        <v>-26659289.379999999</v>
      </c>
    </row>
    <row r="207" spans="1:50" x14ac:dyDescent="0.2">
      <c r="A207" s="2" t="s">
        <v>25</v>
      </c>
      <c r="B207" s="86">
        <v>2019</v>
      </c>
      <c r="C207" s="61">
        <v>1</v>
      </c>
      <c r="D207" s="8">
        <v>2</v>
      </c>
      <c r="E207" s="62">
        <v>133056</v>
      </c>
      <c r="F207" s="8">
        <v>17</v>
      </c>
      <c r="G207" s="8">
        <v>0</v>
      </c>
      <c r="H207" s="8">
        <v>6004480</v>
      </c>
      <c r="I207" s="61">
        <v>9</v>
      </c>
      <c r="J207" s="8">
        <v>150</v>
      </c>
      <c r="K207" s="62">
        <v>13002915</v>
      </c>
      <c r="L207" s="61">
        <v>0</v>
      </c>
      <c r="M207" s="8">
        <v>36</v>
      </c>
      <c r="N207" s="62">
        <v>0</v>
      </c>
      <c r="O207" s="61">
        <v>0</v>
      </c>
      <c r="P207" s="8">
        <v>0</v>
      </c>
      <c r="Q207" s="62">
        <v>0</v>
      </c>
      <c r="R207" s="61">
        <v>0</v>
      </c>
      <c r="S207" s="8">
        <v>0</v>
      </c>
      <c r="T207" s="62">
        <v>0</v>
      </c>
      <c r="U207" s="61">
        <v>0</v>
      </c>
      <c r="V207" s="8">
        <v>0</v>
      </c>
      <c r="W207" s="62">
        <v>0</v>
      </c>
      <c r="X207" s="61">
        <v>0</v>
      </c>
      <c r="Y207" s="8">
        <v>0</v>
      </c>
      <c r="Z207" s="62">
        <v>0</v>
      </c>
      <c r="AA207" s="61">
        <v>0</v>
      </c>
      <c r="AB207" s="8">
        <v>0</v>
      </c>
      <c r="AC207" s="8">
        <v>0</v>
      </c>
      <c r="AD207" s="74">
        <f t="shared" si="119"/>
        <v>27</v>
      </c>
      <c r="AE207" s="8">
        <f t="shared" si="120"/>
        <v>188</v>
      </c>
      <c r="AF207" s="79">
        <f t="shared" si="121"/>
        <v>19140451</v>
      </c>
      <c r="AG207" s="19">
        <f>AE207-'Multi-Family'!AE194</f>
        <v>176</v>
      </c>
      <c r="AH207" s="13">
        <f>AG207/'Multi-Family'!AE194</f>
        <v>14.666666666666666</v>
      </c>
      <c r="AI207" s="12">
        <f>AF207-'Multi-Family'!AF194</f>
        <v>5144385</v>
      </c>
      <c r="AJ207" s="13">
        <f>AI207/'Multi-Family'!AF194</f>
        <v>0.36755935560749714</v>
      </c>
      <c r="AK207" s="84">
        <f t="shared" si="124"/>
        <v>-21514904.379999999</v>
      </c>
    </row>
    <row r="208" spans="1:50" x14ac:dyDescent="0.2">
      <c r="A208" s="2" t="s">
        <v>26</v>
      </c>
      <c r="B208" s="86">
        <v>2019</v>
      </c>
      <c r="C208" s="61">
        <v>0</v>
      </c>
      <c r="D208" s="8">
        <v>0</v>
      </c>
      <c r="E208" s="62">
        <v>0</v>
      </c>
      <c r="F208" s="8">
        <v>13</v>
      </c>
      <c r="G208" s="8">
        <v>13</v>
      </c>
      <c r="H208" s="8">
        <v>1331000</v>
      </c>
      <c r="I208" s="61">
        <v>0</v>
      </c>
      <c r="J208" s="8">
        <v>0</v>
      </c>
      <c r="K208" s="62">
        <v>0</v>
      </c>
      <c r="L208" s="61">
        <v>0</v>
      </c>
      <c r="M208" s="8">
        <v>0</v>
      </c>
      <c r="N208" s="62">
        <v>0</v>
      </c>
      <c r="O208" s="61">
        <v>0</v>
      </c>
      <c r="P208" s="8">
        <v>0</v>
      </c>
      <c r="Q208" s="62">
        <v>0</v>
      </c>
      <c r="R208" s="61">
        <v>0</v>
      </c>
      <c r="S208" s="8">
        <v>0</v>
      </c>
      <c r="T208" s="62">
        <v>0</v>
      </c>
      <c r="U208" s="61">
        <v>0</v>
      </c>
      <c r="V208" s="8">
        <v>0</v>
      </c>
      <c r="W208" s="62">
        <v>0</v>
      </c>
      <c r="X208" s="61">
        <v>0</v>
      </c>
      <c r="Y208" s="8">
        <v>0</v>
      </c>
      <c r="Z208" s="62">
        <v>0</v>
      </c>
      <c r="AA208" s="61">
        <v>0</v>
      </c>
      <c r="AB208" s="8">
        <v>0</v>
      </c>
      <c r="AC208" s="8">
        <v>0</v>
      </c>
      <c r="AD208" s="74">
        <f t="shared" si="119"/>
        <v>13</v>
      </c>
      <c r="AE208" s="8">
        <f t="shared" si="120"/>
        <v>13</v>
      </c>
      <c r="AF208" s="79">
        <f t="shared" si="121"/>
        <v>1331000</v>
      </c>
      <c r="AG208" s="19">
        <f>AE208-'Multi-Family'!AE195</f>
        <v>5</v>
      </c>
      <c r="AH208" s="13">
        <f>AG208/'Multi-Family'!AE195</f>
        <v>0.625</v>
      </c>
      <c r="AI208" s="12">
        <f>AF208-'Multi-Family'!AF195</f>
        <v>-4660074</v>
      </c>
      <c r="AJ208" s="13">
        <f>AI208/'Multi-Family'!AF195</f>
        <v>-0.77783616092874164</v>
      </c>
      <c r="AK208" s="84">
        <f t="shared" si="124"/>
        <v>-26174978.379999999</v>
      </c>
    </row>
    <row r="209" spans="1:50" x14ac:dyDescent="0.2">
      <c r="A209" s="2" t="s">
        <v>27</v>
      </c>
      <c r="B209" s="86">
        <v>2019</v>
      </c>
      <c r="C209" s="61">
        <v>0</v>
      </c>
      <c r="D209" s="8">
        <v>0</v>
      </c>
      <c r="E209" s="62">
        <v>0</v>
      </c>
      <c r="F209" s="8">
        <v>0</v>
      </c>
      <c r="G209" s="8">
        <v>0</v>
      </c>
      <c r="H209" s="8">
        <v>0</v>
      </c>
      <c r="I209" s="61">
        <v>5</v>
      </c>
      <c r="J209" s="8">
        <v>182</v>
      </c>
      <c r="K209" s="62">
        <v>12463090</v>
      </c>
      <c r="L209" s="61">
        <v>0</v>
      </c>
      <c r="M209" s="8">
        <v>0</v>
      </c>
      <c r="N209" s="62">
        <v>0</v>
      </c>
      <c r="O209" s="61">
        <v>0</v>
      </c>
      <c r="P209" s="8">
        <v>0</v>
      </c>
      <c r="Q209" s="62">
        <v>0</v>
      </c>
      <c r="R209" s="61">
        <v>0</v>
      </c>
      <c r="S209" s="8">
        <v>0</v>
      </c>
      <c r="T209" s="62">
        <v>0</v>
      </c>
      <c r="U209" s="61">
        <v>0</v>
      </c>
      <c r="V209" s="8">
        <v>0</v>
      </c>
      <c r="W209" s="62">
        <v>0</v>
      </c>
      <c r="X209" s="61">
        <v>0</v>
      </c>
      <c r="Y209" s="8">
        <v>0</v>
      </c>
      <c r="Z209" s="62">
        <v>0</v>
      </c>
      <c r="AA209" s="61">
        <v>0</v>
      </c>
      <c r="AB209" s="8">
        <v>0</v>
      </c>
      <c r="AC209" s="8">
        <v>0</v>
      </c>
      <c r="AD209" s="74">
        <f t="shared" si="119"/>
        <v>5</v>
      </c>
      <c r="AE209" s="8">
        <f t="shared" si="120"/>
        <v>182</v>
      </c>
      <c r="AF209" s="79">
        <f t="shared" si="121"/>
        <v>12463090</v>
      </c>
      <c r="AG209" s="19">
        <f>AE209-'Multi-Family'!AE196</f>
        <v>176</v>
      </c>
      <c r="AH209" s="13">
        <f>AG209/'Multi-Family'!AE196</f>
        <v>29.333333333333332</v>
      </c>
      <c r="AI209" s="12">
        <f>AF209-'Multi-Family'!AF196</f>
        <v>-5914479</v>
      </c>
      <c r="AJ209" s="13">
        <f>AI209/'Multi-Family'!AF196</f>
        <v>-0.32183141306665752</v>
      </c>
      <c r="AK209" s="84">
        <f t="shared" si="124"/>
        <v>-32089457.379999999</v>
      </c>
    </row>
    <row r="210" spans="1:50" x14ac:dyDescent="0.2">
      <c r="A210" s="2" t="s">
        <v>28</v>
      </c>
      <c r="B210" s="86">
        <v>2019</v>
      </c>
      <c r="C210" s="61">
        <v>0</v>
      </c>
      <c r="D210" s="8">
        <v>0</v>
      </c>
      <c r="E210" s="62">
        <v>0</v>
      </c>
      <c r="F210" s="8">
        <v>6</v>
      </c>
      <c r="G210" s="8">
        <v>6</v>
      </c>
      <c r="H210" s="8">
        <v>5484000</v>
      </c>
      <c r="I210" s="61">
        <v>0</v>
      </c>
      <c r="J210" s="8">
        <v>0</v>
      </c>
      <c r="K210" s="62">
        <v>0</v>
      </c>
      <c r="L210" s="61">
        <v>0</v>
      </c>
      <c r="M210" s="8">
        <v>0</v>
      </c>
      <c r="N210" s="62">
        <v>0</v>
      </c>
      <c r="O210" s="61">
        <v>0</v>
      </c>
      <c r="P210" s="8">
        <v>0</v>
      </c>
      <c r="Q210" s="62">
        <v>0</v>
      </c>
      <c r="R210" s="61">
        <v>0</v>
      </c>
      <c r="S210" s="8">
        <v>0</v>
      </c>
      <c r="T210" s="62">
        <v>0</v>
      </c>
      <c r="U210" s="61">
        <v>0</v>
      </c>
      <c r="V210" s="8">
        <v>0</v>
      </c>
      <c r="W210" s="62">
        <v>0</v>
      </c>
      <c r="X210" s="61">
        <v>0</v>
      </c>
      <c r="Y210" s="8">
        <v>0</v>
      </c>
      <c r="Z210" s="62">
        <v>0</v>
      </c>
      <c r="AA210" s="61">
        <v>0</v>
      </c>
      <c r="AB210" s="8">
        <v>0</v>
      </c>
      <c r="AC210" s="8">
        <v>0</v>
      </c>
      <c r="AD210" s="74">
        <f t="shared" si="119"/>
        <v>6</v>
      </c>
      <c r="AE210" s="8">
        <f t="shared" si="120"/>
        <v>6</v>
      </c>
      <c r="AF210" s="79">
        <f t="shared" si="121"/>
        <v>5484000</v>
      </c>
      <c r="AG210" s="19">
        <f>AE210-'Multi-Family'!AE197</f>
        <v>-143</v>
      </c>
      <c r="AH210" s="13">
        <f>AG210/'Multi-Family'!AE197</f>
        <v>-0.95973154362416102</v>
      </c>
      <c r="AI210" s="12">
        <f>AF210-'Multi-Family'!AF197</f>
        <v>-1609629</v>
      </c>
      <c r="AJ210" s="13">
        <f>AI210/'Multi-Family'!AF197</f>
        <v>-0.22691192336108923</v>
      </c>
      <c r="AK210" s="84">
        <f t="shared" si="124"/>
        <v>-33699086.379999995</v>
      </c>
    </row>
    <row r="211" spans="1:50" ht="13.5" thickBot="1" x14ac:dyDescent="0.25">
      <c r="A211" s="14" t="s">
        <v>29</v>
      </c>
      <c r="B211" s="88">
        <v>2019</v>
      </c>
      <c r="C211" s="63">
        <f>SUM(C199:C210)</f>
        <v>2</v>
      </c>
      <c r="D211" s="49">
        <f t="shared" ref="D211:AC211" si="125">SUM(D199:D210)</f>
        <v>4</v>
      </c>
      <c r="E211" s="64">
        <f t="shared" si="125"/>
        <v>381482</v>
      </c>
      <c r="F211" s="49">
        <f t="shared" si="125"/>
        <v>48</v>
      </c>
      <c r="G211" s="49">
        <f t="shared" si="125"/>
        <v>31</v>
      </c>
      <c r="H211" s="49">
        <f t="shared" si="125"/>
        <v>22640480</v>
      </c>
      <c r="I211" s="63">
        <f t="shared" si="125"/>
        <v>27</v>
      </c>
      <c r="J211" s="49">
        <f t="shared" si="125"/>
        <v>971</v>
      </c>
      <c r="K211" s="64">
        <f t="shared" si="125"/>
        <v>65257814</v>
      </c>
      <c r="L211" s="63">
        <f t="shared" si="125"/>
        <v>22</v>
      </c>
      <c r="M211" s="49">
        <f t="shared" si="125"/>
        <v>543</v>
      </c>
      <c r="N211" s="64">
        <f t="shared" si="125"/>
        <v>47060912.950000003</v>
      </c>
      <c r="O211" s="63">
        <f t="shared" si="125"/>
        <v>0</v>
      </c>
      <c r="P211" s="49">
        <f t="shared" si="125"/>
        <v>0</v>
      </c>
      <c r="Q211" s="64">
        <f t="shared" si="125"/>
        <v>0</v>
      </c>
      <c r="R211" s="63">
        <f t="shared" si="125"/>
        <v>0</v>
      </c>
      <c r="S211" s="49">
        <f t="shared" si="125"/>
        <v>0</v>
      </c>
      <c r="T211" s="64">
        <f t="shared" si="125"/>
        <v>0</v>
      </c>
      <c r="U211" s="63">
        <f t="shared" si="125"/>
        <v>0</v>
      </c>
      <c r="V211" s="49">
        <f t="shared" si="125"/>
        <v>0</v>
      </c>
      <c r="W211" s="64">
        <f t="shared" si="125"/>
        <v>0</v>
      </c>
      <c r="X211" s="63">
        <f t="shared" si="125"/>
        <v>0</v>
      </c>
      <c r="Y211" s="49">
        <f t="shared" si="125"/>
        <v>0</v>
      </c>
      <c r="Z211" s="64">
        <f t="shared" si="125"/>
        <v>0</v>
      </c>
      <c r="AA211" s="63">
        <f t="shared" si="125"/>
        <v>2</v>
      </c>
      <c r="AB211" s="49">
        <f t="shared" si="125"/>
        <v>0</v>
      </c>
      <c r="AC211" s="49">
        <f t="shared" si="125"/>
        <v>338397</v>
      </c>
      <c r="AD211" s="75">
        <f t="shared" ref="AD211:AF211" si="126">SUM(AD199:AD210)</f>
        <v>101</v>
      </c>
      <c r="AE211" s="49">
        <f t="shared" si="126"/>
        <v>1549</v>
      </c>
      <c r="AF211" s="80">
        <f t="shared" si="126"/>
        <v>135679085.94999999</v>
      </c>
      <c r="AG211" s="20">
        <f>AE211-'Multi-Family'!AE198</f>
        <v>363</v>
      </c>
      <c r="AH211" s="18">
        <f>AG211/'Multi-Family'!AE198</f>
        <v>0.30607082630691401</v>
      </c>
      <c r="AI211" s="17">
        <f>AF211-'Multi-Family'!AF198</f>
        <v>-33699086.379999995</v>
      </c>
      <c r="AJ211" s="18">
        <f>AI211/'Multi-Family'!AF198</f>
        <v>-0.19895766919921634</v>
      </c>
      <c r="AK211" s="85">
        <f>AI211</f>
        <v>-33699086.379999995</v>
      </c>
    </row>
    <row r="212" spans="1:50" ht="12.75" customHeight="1" x14ac:dyDescent="0.2">
      <c r="A212" s="5" t="s">
        <v>17</v>
      </c>
      <c r="B212" s="86">
        <v>2020</v>
      </c>
      <c r="C212" s="61">
        <v>0</v>
      </c>
      <c r="D212" s="61">
        <v>0</v>
      </c>
      <c r="E212" s="61">
        <v>0</v>
      </c>
      <c r="F212" s="61">
        <v>12</v>
      </c>
      <c r="G212" s="61">
        <v>12</v>
      </c>
      <c r="H212" s="61">
        <v>4350000</v>
      </c>
      <c r="I212" s="61">
        <v>2</v>
      </c>
      <c r="J212" s="61">
        <v>30</v>
      </c>
      <c r="K212" s="61">
        <v>2551868</v>
      </c>
      <c r="L212" s="61">
        <v>1</v>
      </c>
      <c r="M212" s="61">
        <v>44</v>
      </c>
      <c r="N212" s="61">
        <v>3520000</v>
      </c>
      <c r="O212" s="61">
        <v>0</v>
      </c>
      <c r="P212" s="61">
        <v>0</v>
      </c>
      <c r="Q212" s="61">
        <v>0</v>
      </c>
      <c r="R212" s="61">
        <v>0</v>
      </c>
      <c r="S212" s="61">
        <v>0</v>
      </c>
      <c r="T212" s="61">
        <v>0</v>
      </c>
      <c r="U212" s="61">
        <v>0</v>
      </c>
      <c r="V212" s="61">
        <v>0</v>
      </c>
      <c r="W212" s="61">
        <v>0</v>
      </c>
      <c r="X212" s="61">
        <v>0</v>
      </c>
      <c r="Y212" s="61">
        <v>0</v>
      </c>
      <c r="Z212" s="61">
        <v>0</v>
      </c>
      <c r="AA212" s="61">
        <v>0</v>
      </c>
      <c r="AB212" s="61">
        <v>0</v>
      </c>
      <c r="AC212" s="61">
        <v>0</v>
      </c>
      <c r="AD212" s="157">
        <f>C212+F212+I212+L212+O212+R212+U212+X212+AA212</f>
        <v>15</v>
      </c>
      <c r="AE212" s="158">
        <f>D212+G212+J212+M212+P212+S212+V212+Y212+AB212</f>
        <v>86</v>
      </c>
      <c r="AF212" s="159">
        <f>E212+H212+K212+N212+Q212+T212+W212+Z212+AC212</f>
        <v>10421868</v>
      </c>
      <c r="AG212" s="19">
        <f>AE212-'Multi-Family'!AE199</f>
        <v>-200</v>
      </c>
      <c r="AH212" s="13">
        <v>1</v>
      </c>
      <c r="AI212" s="12">
        <f>AF212-'Multi-Family'!AF199</f>
        <v>-7092922</v>
      </c>
      <c r="AJ212" s="13">
        <v>1</v>
      </c>
      <c r="AK212" s="84">
        <f>AI212</f>
        <v>-7092922</v>
      </c>
      <c r="AM212" s="26">
        <f t="array" ref="AM212:AX213">TRANSPOSE(AE212:AF223)</f>
        <v>86</v>
      </c>
      <c r="AN212" s="26">
        <v>106</v>
      </c>
      <c r="AO212" s="26">
        <v>43</v>
      </c>
      <c r="AP212" s="26">
        <v>303</v>
      </c>
      <c r="AQ212" s="26">
        <v>3</v>
      </c>
      <c r="AR212" s="26">
        <v>169</v>
      </c>
      <c r="AS212" s="26">
        <v>2</v>
      </c>
      <c r="AT212" s="26">
        <v>42</v>
      </c>
      <c r="AU212" s="26">
        <v>297</v>
      </c>
      <c r="AV212" s="26">
        <v>220</v>
      </c>
      <c r="AW212" s="26">
        <v>677</v>
      </c>
      <c r="AX212" s="26">
        <v>197</v>
      </c>
    </row>
    <row r="213" spans="1:50" x14ac:dyDescent="0.2">
      <c r="A213" s="2" t="s">
        <v>18</v>
      </c>
      <c r="B213" s="86">
        <v>2020</v>
      </c>
      <c r="C213" s="61">
        <v>0</v>
      </c>
      <c r="D213" s="61">
        <v>0</v>
      </c>
      <c r="E213" s="61">
        <v>0</v>
      </c>
      <c r="F213" s="61">
        <v>4</v>
      </c>
      <c r="G213" s="61">
        <v>4</v>
      </c>
      <c r="H213" s="61">
        <v>4665480</v>
      </c>
      <c r="I213" s="61">
        <v>1</v>
      </c>
      <c r="J213" s="61">
        <v>30</v>
      </c>
      <c r="K213" s="61">
        <v>2290970</v>
      </c>
      <c r="L213" s="61">
        <v>3</v>
      </c>
      <c r="M213" s="61">
        <v>72</v>
      </c>
      <c r="N213" s="61">
        <v>3892353</v>
      </c>
      <c r="O213" s="61">
        <v>0</v>
      </c>
      <c r="P213" s="61">
        <v>0</v>
      </c>
      <c r="Q213" s="61">
        <v>0</v>
      </c>
      <c r="R213" s="61">
        <v>0</v>
      </c>
      <c r="S213" s="61">
        <v>0</v>
      </c>
      <c r="T213" s="61">
        <v>0</v>
      </c>
      <c r="U213" s="61">
        <v>0</v>
      </c>
      <c r="V213" s="61">
        <v>0</v>
      </c>
      <c r="W213" s="61">
        <v>0</v>
      </c>
      <c r="X213" s="61">
        <v>0</v>
      </c>
      <c r="Y213" s="61">
        <v>0</v>
      </c>
      <c r="Z213" s="61">
        <v>0</v>
      </c>
      <c r="AA213" s="61">
        <v>0</v>
      </c>
      <c r="AB213" s="61">
        <v>0</v>
      </c>
      <c r="AC213" s="61">
        <v>0</v>
      </c>
      <c r="AD213" s="74">
        <f t="shared" ref="AD213:AD223" si="127">C213+F213+I213+L213+O213+R213+U213+X213+AA213</f>
        <v>8</v>
      </c>
      <c r="AE213" s="61">
        <f t="shared" ref="AE213:AE223" si="128">D213+G213+J213+M213+P213+S213+V213+Y213+AB213</f>
        <v>106</v>
      </c>
      <c r="AF213" s="160">
        <f t="shared" ref="AF213:AF223" si="129">E213+H213+K213+N213+Q213+T213+W213+Z213+AC213</f>
        <v>10848803</v>
      </c>
      <c r="AG213" s="19">
        <f>AE213-'Multi-Family'!AE200</f>
        <v>23</v>
      </c>
      <c r="AH213" s="13">
        <f>AG213/'Multi-Family'!AE200</f>
        <v>0.27710843373493976</v>
      </c>
      <c r="AI213" s="12">
        <f>AF213-'Multi-Family'!AF200</f>
        <v>4422583</v>
      </c>
      <c r="AJ213" s="13">
        <f>AI213/'Multi-Family'!AF200</f>
        <v>0.6882090871460983</v>
      </c>
      <c r="AK213" s="84">
        <f t="shared" ref="AK213" si="130">AK212+AI213</f>
        <v>-2670339</v>
      </c>
      <c r="AM213" s="26">
        <v>10421868</v>
      </c>
      <c r="AN213" s="26">
        <v>10848803</v>
      </c>
      <c r="AO213" s="26">
        <v>5450719</v>
      </c>
      <c r="AP213" s="26">
        <v>24476079</v>
      </c>
      <c r="AQ213" s="26">
        <v>5135791</v>
      </c>
      <c r="AR213" s="26">
        <v>11931148.76</v>
      </c>
      <c r="AS213" s="26">
        <v>196630</v>
      </c>
      <c r="AT213" s="26">
        <v>3091821</v>
      </c>
      <c r="AU213" s="26">
        <v>24735854</v>
      </c>
      <c r="AV213" s="26">
        <v>23692216</v>
      </c>
      <c r="AW213" s="26">
        <v>53680118.620000005</v>
      </c>
      <c r="AX213" s="26">
        <v>16252797</v>
      </c>
    </row>
    <row r="214" spans="1:50" x14ac:dyDescent="0.2">
      <c r="A214" s="2" t="s">
        <v>19</v>
      </c>
      <c r="B214" s="86">
        <v>2020</v>
      </c>
      <c r="C214" s="61">
        <v>0</v>
      </c>
      <c r="D214" s="61">
        <v>0</v>
      </c>
      <c r="E214" s="61">
        <v>0</v>
      </c>
      <c r="F214" s="61">
        <v>3</v>
      </c>
      <c r="G214" s="61">
        <v>3</v>
      </c>
      <c r="H214" s="61">
        <v>322050</v>
      </c>
      <c r="I214" s="61">
        <v>1</v>
      </c>
      <c r="J214" s="61">
        <v>2</v>
      </c>
      <c r="K214" s="61">
        <v>180000</v>
      </c>
      <c r="L214" s="61">
        <v>3</v>
      </c>
      <c r="M214" s="61">
        <v>38</v>
      </c>
      <c r="N214" s="61">
        <v>4948669</v>
      </c>
      <c r="O214" s="61">
        <v>0</v>
      </c>
      <c r="P214" s="61">
        <v>0</v>
      </c>
      <c r="Q214" s="61">
        <v>0</v>
      </c>
      <c r="R214" s="61">
        <v>0</v>
      </c>
      <c r="S214" s="61">
        <v>0</v>
      </c>
      <c r="T214" s="61">
        <v>0</v>
      </c>
      <c r="U214" s="61">
        <v>0</v>
      </c>
      <c r="V214" s="61">
        <v>0</v>
      </c>
      <c r="W214" s="61">
        <v>0</v>
      </c>
      <c r="X214" s="61">
        <v>0</v>
      </c>
      <c r="Y214" s="61">
        <v>0</v>
      </c>
      <c r="Z214" s="61">
        <v>0</v>
      </c>
      <c r="AA214" s="61">
        <v>0</v>
      </c>
      <c r="AB214" s="61">
        <v>0</v>
      </c>
      <c r="AC214" s="61">
        <v>0</v>
      </c>
      <c r="AD214" s="74">
        <f t="shared" si="127"/>
        <v>7</v>
      </c>
      <c r="AE214" s="61">
        <f t="shared" si="128"/>
        <v>43</v>
      </c>
      <c r="AF214" s="160">
        <f t="shared" si="129"/>
        <v>5450719</v>
      </c>
      <c r="AG214" s="19">
        <f>AE214-'Multi-Family'!AE201</f>
        <v>-1</v>
      </c>
      <c r="AH214" s="13">
        <f>AG214/'Multi-Family'!AE201</f>
        <v>-2.2727272727272728E-2</v>
      </c>
      <c r="AI214" s="12">
        <f>AF214-'Multi-Family'!AF201</f>
        <v>2795719</v>
      </c>
      <c r="AJ214" s="13">
        <f>AI214/'Multi-Family'!AF201</f>
        <v>1.0530015065913372</v>
      </c>
      <c r="AK214" s="84">
        <f>AK213+AI214</f>
        <v>125380</v>
      </c>
      <c r="AM214" s="26">
        <f>AM213/$AM$150</f>
        <v>10.421868</v>
      </c>
      <c r="AN214" s="26">
        <f t="shared" ref="AN214:AX214" si="131">AN213/$AM$150</f>
        <v>10.848803</v>
      </c>
      <c r="AO214" s="26">
        <f t="shared" si="131"/>
        <v>5.4507190000000003</v>
      </c>
      <c r="AP214" s="26">
        <f t="shared" si="131"/>
        <v>24.476078999999999</v>
      </c>
      <c r="AQ214" s="26">
        <f t="shared" si="131"/>
        <v>5.1357910000000002</v>
      </c>
      <c r="AR214" s="26">
        <f t="shared" si="131"/>
        <v>11.931148759999999</v>
      </c>
      <c r="AS214" s="26">
        <f t="shared" si="131"/>
        <v>0.19663</v>
      </c>
      <c r="AT214" s="26">
        <f t="shared" si="131"/>
        <v>3.0918209999999999</v>
      </c>
      <c r="AU214" s="26">
        <f t="shared" si="131"/>
        <v>24.735854</v>
      </c>
      <c r="AV214" s="26">
        <f t="shared" si="131"/>
        <v>23.692215999999998</v>
      </c>
      <c r="AW214" s="26">
        <f t="shared" si="131"/>
        <v>53.680118620000002</v>
      </c>
      <c r="AX214" s="26">
        <f t="shared" si="131"/>
        <v>16.252797000000001</v>
      </c>
    </row>
    <row r="215" spans="1:50" x14ac:dyDescent="0.2">
      <c r="A215" s="2" t="s">
        <v>20</v>
      </c>
      <c r="B215" s="86">
        <v>2020</v>
      </c>
      <c r="C215" s="61">
        <v>0</v>
      </c>
      <c r="D215" s="61">
        <v>0</v>
      </c>
      <c r="E215" s="61">
        <v>0</v>
      </c>
      <c r="F215" s="61">
        <v>0</v>
      </c>
      <c r="G215" s="61">
        <v>0</v>
      </c>
      <c r="H215" s="61">
        <v>0</v>
      </c>
      <c r="I215" s="61">
        <v>12</v>
      </c>
      <c r="J215" s="61">
        <v>301</v>
      </c>
      <c r="K215" s="61">
        <v>23717449</v>
      </c>
      <c r="L215" s="61">
        <v>1</v>
      </c>
      <c r="M215" s="61">
        <v>2</v>
      </c>
      <c r="N215" s="61">
        <v>758630</v>
      </c>
      <c r="O215" s="61">
        <v>0</v>
      </c>
      <c r="P215" s="61">
        <v>0</v>
      </c>
      <c r="Q215" s="61">
        <v>0</v>
      </c>
      <c r="R215" s="61">
        <v>0</v>
      </c>
      <c r="S215" s="61">
        <v>0</v>
      </c>
      <c r="T215" s="61">
        <v>0</v>
      </c>
      <c r="U215" s="61">
        <v>0</v>
      </c>
      <c r="V215" s="61">
        <v>0</v>
      </c>
      <c r="W215" s="61">
        <v>0</v>
      </c>
      <c r="X215" s="61">
        <v>0</v>
      </c>
      <c r="Y215" s="61">
        <v>0</v>
      </c>
      <c r="Z215" s="61">
        <v>0</v>
      </c>
      <c r="AA215" s="61">
        <v>0</v>
      </c>
      <c r="AB215" s="61">
        <v>0</v>
      </c>
      <c r="AC215" s="61">
        <v>0</v>
      </c>
      <c r="AD215" s="74">
        <f t="shared" si="127"/>
        <v>13</v>
      </c>
      <c r="AE215" s="61">
        <f t="shared" si="128"/>
        <v>303</v>
      </c>
      <c r="AF215" s="160">
        <f t="shared" si="129"/>
        <v>24476079</v>
      </c>
      <c r="AG215" s="19">
        <f>AE215-'Multi-Family'!AE202</f>
        <v>301</v>
      </c>
      <c r="AH215" s="13">
        <f>AG215/'Multi-Family'!AE202</f>
        <v>150.5</v>
      </c>
      <c r="AI215" s="12">
        <f>AF215-'Multi-Family'!AF202</f>
        <v>24283231</v>
      </c>
      <c r="AJ215" s="13">
        <f>AI215/'Multi-Family'!AF202</f>
        <v>125.91901912386957</v>
      </c>
      <c r="AK215" s="84">
        <f t="shared" ref="AK215:AK223" si="132">AK214+AI215</f>
        <v>24408611</v>
      </c>
    </row>
    <row r="216" spans="1:50" x14ac:dyDescent="0.2">
      <c r="A216" s="2" t="s">
        <v>21</v>
      </c>
      <c r="B216" s="86">
        <v>2020</v>
      </c>
      <c r="C216" s="61">
        <v>1</v>
      </c>
      <c r="D216" s="61">
        <v>2</v>
      </c>
      <c r="E216" s="61">
        <v>154656</v>
      </c>
      <c r="F216" s="61">
        <v>1</v>
      </c>
      <c r="G216" s="61">
        <v>1</v>
      </c>
      <c r="H216" s="61">
        <v>4981135</v>
      </c>
      <c r="I216" s="61">
        <v>0</v>
      </c>
      <c r="J216" s="61">
        <v>0</v>
      </c>
      <c r="K216" s="61">
        <v>0</v>
      </c>
      <c r="L216" s="61">
        <v>0</v>
      </c>
      <c r="M216" s="61">
        <v>0</v>
      </c>
      <c r="N216" s="61">
        <v>0</v>
      </c>
      <c r="O216" s="61">
        <v>0</v>
      </c>
      <c r="P216" s="61">
        <v>0</v>
      </c>
      <c r="Q216" s="61">
        <v>0</v>
      </c>
      <c r="R216" s="61">
        <v>0</v>
      </c>
      <c r="S216" s="61">
        <v>0</v>
      </c>
      <c r="T216" s="61">
        <v>0</v>
      </c>
      <c r="U216" s="61">
        <v>0</v>
      </c>
      <c r="V216" s="61">
        <v>0</v>
      </c>
      <c r="W216" s="61">
        <v>0</v>
      </c>
      <c r="X216" s="61">
        <v>0</v>
      </c>
      <c r="Y216" s="61">
        <v>0</v>
      </c>
      <c r="Z216" s="61">
        <v>0</v>
      </c>
      <c r="AA216" s="61">
        <v>0</v>
      </c>
      <c r="AB216" s="61">
        <v>0</v>
      </c>
      <c r="AC216" s="61">
        <v>0</v>
      </c>
      <c r="AD216" s="74">
        <f t="shared" si="127"/>
        <v>2</v>
      </c>
      <c r="AE216" s="61">
        <f t="shared" si="128"/>
        <v>3</v>
      </c>
      <c r="AF216" s="160">
        <f t="shared" si="129"/>
        <v>5135791</v>
      </c>
      <c r="AG216" s="19">
        <f>AE216-'Multi-Family'!AE203</f>
        <v>-38</v>
      </c>
      <c r="AH216" s="13">
        <f>AG216/'Multi-Family'!AE203</f>
        <v>-0.92682926829268297</v>
      </c>
      <c r="AI216" s="12">
        <f>AF216-'Multi-Family'!AF203</f>
        <v>-6644998.5300000012</v>
      </c>
      <c r="AJ216" s="13">
        <f>AI216/'Multi-Family'!AF203</f>
        <v>-0.56405375149758752</v>
      </c>
      <c r="AK216" s="84">
        <f t="shared" si="132"/>
        <v>17763612.469999999</v>
      </c>
    </row>
    <row r="217" spans="1:50" x14ac:dyDescent="0.2">
      <c r="A217" s="2" t="s">
        <v>22</v>
      </c>
      <c r="B217" s="86">
        <v>2020</v>
      </c>
      <c r="C217" s="61">
        <v>0</v>
      </c>
      <c r="D217" s="61">
        <v>0</v>
      </c>
      <c r="E217" s="61">
        <v>0</v>
      </c>
      <c r="F217" s="61">
        <v>0</v>
      </c>
      <c r="G217" s="61">
        <v>0</v>
      </c>
      <c r="H217" s="61">
        <v>0</v>
      </c>
      <c r="I217" s="61">
        <v>13</v>
      </c>
      <c r="J217" s="61">
        <v>169</v>
      </c>
      <c r="K217" s="61">
        <v>10134797</v>
      </c>
      <c r="L217" s="61">
        <v>2</v>
      </c>
      <c r="M217" s="61">
        <v>0</v>
      </c>
      <c r="N217" s="61">
        <v>1796351.76</v>
      </c>
      <c r="O217" s="61">
        <v>0</v>
      </c>
      <c r="P217" s="61">
        <v>0</v>
      </c>
      <c r="Q217" s="61">
        <v>0</v>
      </c>
      <c r="R217" s="61">
        <v>0</v>
      </c>
      <c r="S217" s="61">
        <v>0</v>
      </c>
      <c r="T217" s="61">
        <v>0</v>
      </c>
      <c r="U217" s="61">
        <v>0</v>
      </c>
      <c r="V217" s="61">
        <v>0</v>
      </c>
      <c r="W217" s="61">
        <v>0</v>
      </c>
      <c r="X217" s="61">
        <v>0</v>
      </c>
      <c r="Y217" s="61">
        <v>0</v>
      </c>
      <c r="Z217" s="61">
        <v>0</v>
      </c>
      <c r="AA217" s="61">
        <v>0</v>
      </c>
      <c r="AB217" s="61">
        <v>0</v>
      </c>
      <c r="AC217" s="61">
        <v>0</v>
      </c>
      <c r="AD217" s="74">
        <f t="shared" si="127"/>
        <v>15</v>
      </c>
      <c r="AE217" s="61">
        <f t="shared" si="128"/>
        <v>169</v>
      </c>
      <c r="AF217" s="160">
        <f t="shared" si="129"/>
        <v>11931148.76</v>
      </c>
      <c r="AG217" s="19">
        <f>AE217-'Multi-Family'!AE204</f>
        <v>-155</v>
      </c>
      <c r="AH217" s="13">
        <f>AG217/'Multi-Family'!AE204</f>
        <v>-0.47839506172839508</v>
      </c>
      <c r="AI217" s="12">
        <f>AF217-'Multi-Family'!AF204</f>
        <v>-11439422.24</v>
      </c>
      <c r="AJ217" s="13">
        <f>AI217/'Multi-Family'!AF204</f>
        <v>-0.48947979234225814</v>
      </c>
      <c r="AK217" s="84">
        <f t="shared" si="132"/>
        <v>6324190.2299999986</v>
      </c>
    </row>
    <row r="218" spans="1:50" x14ac:dyDescent="0.2">
      <c r="A218" s="2" t="s">
        <v>23</v>
      </c>
      <c r="B218" s="86">
        <v>2020</v>
      </c>
      <c r="C218" s="61">
        <v>0</v>
      </c>
      <c r="D218" s="61">
        <v>0</v>
      </c>
      <c r="E218" s="61">
        <v>0</v>
      </c>
      <c r="F218" s="61">
        <v>0</v>
      </c>
      <c r="G218" s="61">
        <v>0</v>
      </c>
      <c r="H218" s="61">
        <v>0</v>
      </c>
      <c r="I218" s="61">
        <v>0</v>
      </c>
      <c r="J218" s="61">
        <v>0</v>
      </c>
      <c r="K218" s="61">
        <v>0</v>
      </c>
      <c r="L218" s="61">
        <v>0</v>
      </c>
      <c r="M218" s="61">
        <v>0</v>
      </c>
      <c r="N218" s="61">
        <v>0</v>
      </c>
      <c r="O218" s="61">
        <v>0</v>
      </c>
      <c r="P218" s="61">
        <v>0</v>
      </c>
      <c r="Q218" s="61">
        <v>0</v>
      </c>
      <c r="R218" s="61">
        <v>0</v>
      </c>
      <c r="S218" s="61">
        <v>0</v>
      </c>
      <c r="T218" s="61">
        <v>0</v>
      </c>
      <c r="U218" s="61">
        <v>0</v>
      </c>
      <c r="V218" s="61">
        <v>0</v>
      </c>
      <c r="W218" s="61">
        <v>0</v>
      </c>
      <c r="X218" s="61">
        <v>0</v>
      </c>
      <c r="Y218" s="61">
        <v>0</v>
      </c>
      <c r="Z218" s="61">
        <v>0</v>
      </c>
      <c r="AA218" s="61">
        <v>1</v>
      </c>
      <c r="AB218" s="61">
        <v>2</v>
      </c>
      <c r="AC218" s="61">
        <v>196630</v>
      </c>
      <c r="AD218" s="74">
        <f t="shared" si="127"/>
        <v>1</v>
      </c>
      <c r="AE218" s="61">
        <f t="shared" si="128"/>
        <v>2</v>
      </c>
      <c r="AF218" s="160">
        <f t="shared" si="129"/>
        <v>196630</v>
      </c>
      <c r="AG218" s="19">
        <f>AE218-'Multi-Family'!AE205</f>
        <v>-114</v>
      </c>
      <c r="AH218" s="13">
        <f>AG218/'Multi-Family'!AE205</f>
        <v>-0.98275862068965514</v>
      </c>
      <c r="AI218" s="12">
        <f>AF218-'Multi-Family'!AF205</f>
        <v>-14484256.620000001</v>
      </c>
      <c r="AJ218" s="13">
        <f>AI218/'Multi-Family'!AF205</f>
        <v>-0.98660639475737599</v>
      </c>
      <c r="AK218" s="84">
        <f t="shared" si="132"/>
        <v>-8160066.3900000025</v>
      </c>
    </row>
    <row r="219" spans="1:50" x14ac:dyDescent="0.2">
      <c r="A219" s="2" t="s">
        <v>24</v>
      </c>
      <c r="B219" s="86">
        <v>2020</v>
      </c>
      <c r="C219" s="61">
        <v>1</v>
      </c>
      <c r="D219" s="61">
        <v>2</v>
      </c>
      <c r="E219" s="61">
        <v>205200</v>
      </c>
      <c r="F219" s="61">
        <v>0</v>
      </c>
      <c r="G219" s="61">
        <v>0</v>
      </c>
      <c r="H219" s="61">
        <v>0</v>
      </c>
      <c r="I219" s="61">
        <v>1</v>
      </c>
      <c r="J219" s="61">
        <v>38</v>
      </c>
      <c r="K219" s="61">
        <v>2475168</v>
      </c>
      <c r="L219" s="61">
        <v>0</v>
      </c>
      <c r="M219" s="61">
        <v>0</v>
      </c>
      <c r="N219" s="61">
        <v>0</v>
      </c>
      <c r="O219" s="61">
        <v>0</v>
      </c>
      <c r="P219" s="61">
        <v>0</v>
      </c>
      <c r="Q219" s="61">
        <v>0</v>
      </c>
      <c r="R219" s="61">
        <v>0</v>
      </c>
      <c r="S219" s="61">
        <v>0</v>
      </c>
      <c r="T219" s="61">
        <v>0</v>
      </c>
      <c r="U219" s="61">
        <v>0</v>
      </c>
      <c r="V219" s="61">
        <v>0</v>
      </c>
      <c r="W219" s="61">
        <v>0</v>
      </c>
      <c r="X219" s="61">
        <v>0</v>
      </c>
      <c r="Y219" s="61">
        <v>0</v>
      </c>
      <c r="Z219" s="61">
        <v>0</v>
      </c>
      <c r="AA219" s="61">
        <v>1</v>
      </c>
      <c r="AB219" s="61">
        <v>2</v>
      </c>
      <c r="AC219" s="61">
        <v>411453</v>
      </c>
      <c r="AD219" s="74">
        <f t="shared" si="127"/>
        <v>3</v>
      </c>
      <c r="AE219" s="61">
        <f t="shared" si="128"/>
        <v>42</v>
      </c>
      <c r="AF219" s="160">
        <f t="shared" si="129"/>
        <v>3091821</v>
      </c>
      <c r="AG219" s="19">
        <f>AE219-'Multi-Family'!AE206</f>
        <v>-222</v>
      </c>
      <c r="AH219" s="13">
        <f>AG219/'Multi-Family'!AE206</f>
        <v>-0.84090909090909094</v>
      </c>
      <c r="AI219" s="12">
        <f>AF219-'Multi-Family'!AF206</f>
        <v>-17547618.799999997</v>
      </c>
      <c r="AJ219" s="13">
        <f>AI219/'Multi-Family'!AF206</f>
        <v>-0.85019840509430877</v>
      </c>
      <c r="AK219" s="84">
        <f t="shared" si="132"/>
        <v>-25707685.189999998</v>
      </c>
    </row>
    <row r="220" spans="1:50" x14ac:dyDescent="0.2">
      <c r="A220" s="2" t="s">
        <v>25</v>
      </c>
      <c r="B220" s="86">
        <v>2020</v>
      </c>
      <c r="C220" s="61">
        <v>0</v>
      </c>
      <c r="D220" s="61">
        <v>0</v>
      </c>
      <c r="E220" s="61">
        <v>0</v>
      </c>
      <c r="F220" s="61">
        <v>0</v>
      </c>
      <c r="G220" s="61">
        <v>0</v>
      </c>
      <c r="H220" s="61">
        <v>0</v>
      </c>
      <c r="I220" s="61">
        <v>3</v>
      </c>
      <c r="J220" s="61">
        <v>237</v>
      </c>
      <c r="K220" s="61">
        <v>19735854</v>
      </c>
      <c r="L220" s="61">
        <v>2</v>
      </c>
      <c r="M220" s="61">
        <v>60</v>
      </c>
      <c r="N220" s="61">
        <v>5000000</v>
      </c>
      <c r="O220" s="61">
        <v>0</v>
      </c>
      <c r="P220" s="61">
        <v>0</v>
      </c>
      <c r="Q220" s="61">
        <v>0</v>
      </c>
      <c r="R220" s="61">
        <v>0</v>
      </c>
      <c r="S220" s="61">
        <v>0</v>
      </c>
      <c r="T220" s="61">
        <v>0</v>
      </c>
      <c r="U220" s="61">
        <v>0</v>
      </c>
      <c r="V220" s="61">
        <v>0</v>
      </c>
      <c r="W220" s="61">
        <v>0</v>
      </c>
      <c r="X220" s="61">
        <v>0</v>
      </c>
      <c r="Y220" s="61">
        <v>0</v>
      </c>
      <c r="Z220" s="61">
        <v>0</v>
      </c>
      <c r="AA220" s="61">
        <v>0</v>
      </c>
      <c r="AB220" s="61">
        <v>0</v>
      </c>
      <c r="AC220" s="61">
        <v>0</v>
      </c>
      <c r="AD220" s="74">
        <f t="shared" si="127"/>
        <v>5</v>
      </c>
      <c r="AE220" s="61">
        <f t="shared" si="128"/>
        <v>297</v>
      </c>
      <c r="AF220" s="160">
        <f t="shared" si="129"/>
        <v>24735854</v>
      </c>
      <c r="AG220" s="19">
        <f>AE220-'Multi-Family'!AE207</f>
        <v>109</v>
      </c>
      <c r="AH220" s="13">
        <f>AG220/'Multi-Family'!AE207</f>
        <v>0.57978723404255317</v>
      </c>
      <c r="AI220" s="12">
        <f>AF220-'Multi-Family'!AF207</f>
        <v>5595403</v>
      </c>
      <c r="AJ220" s="13">
        <f>AI220/'Multi-Family'!AF207</f>
        <v>0.29233391626978905</v>
      </c>
      <c r="AK220" s="84">
        <f t="shared" si="132"/>
        <v>-20112282.189999998</v>
      </c>
    </row>
    <row r="221" spans="1:50" x14ac:dyDescent="0.2">
      <c r="A221" s="2" t="s">
        <v>26</v>
      </c>
      <c r="B221" s="86">
        <v>2020</v>
      </c>
      <c r="C221" s="61">
        <v>0</v>
      </c>
      <c r="D221" s="61">
        <v>0</v>
      </c>
      <c r="E221" s="61">
        <v>0</v>
      </c>
      <c r="F221" s="61">
        <v>0</v>
      </c>
      <c r="G221" s="61">
        <v>0</v>
      </c>
      <c r="H221" s="61">
        <v>0</v>
      </c>
      <c r="I221" s="61">
        <v>1</v>
      </c>
      <c r="J221" s="61">
        <v>0</v>
      </c>
      <c r="K221" s="61">
        <v>1100000</v>
      </c>
      <c r="L221" s="61">
        <v>11</v>
      </c>
      <c r="M221" s="61">
        <v>182</v>
      </c>
      <c r="N221" s="61">
        <v>17354950</v>
      </c>
      <c r="O221" s="61">
        <v>0</v>
      </c>
      <c r="P221" s="61">
        <v>0</v>
      </c>
      <c r="Q221" s="61">
        <v>0</v>
      </c>
      <c r="R221" s="61">
        <v>0</v>
      </c>
      <c r="S221" s="61">
        <v>0</v>
      </c>
      <c r="T221" s="61">
        <v>0</v>
      </c>
      <c r="U221" s="61">
        <v>0</v>
      </c>
      <c r="V221" s="61">
        <v>0</v>
      </c>
      <c r="W221" s="61">
        <v>0</v>
      </c>
      <c r="X221" s="61">
        <v>0</v>
      </c>
      <c r="Y221" s="61">
        <v>0</v>
      </c>
      <c r="Z221" s="61">
        <v>0</v>
      </c>
      <c r="AA221" s="61">
        <v>3</v>
      </c>
      <c r="AB221" s="61">
        <v>38</v>
      </c>
      <c r="AC221" s="61">
        <v>5237266</v>
      </c>
      <c r="AD221" s="74">
        <f t="shared" si="127"/>
        <v>15</v>
      </c>
      <c r="AE221" s="61">
        <f t="shared" si="128"/>
        <v>220</v>
      </c>
      <c r="AF221" s="160">
        <f t="shared" si="129"/>
        <v>23692216</v>
      </c>
      <c r="AG221" s="19">
        <f>AE221-'Multi-Family'!AE208</f>
        <v>207</v>
      </c>
      <c r="AH221" s="13">
        <f>AG221/'Multi-Family'!AE208</f>
        <v>15.923076923076923</v>
      </c>
      <c r="AI221" s="12">
        <f>AF221-'Multi-Family'!AF208</f>
        <v>22361216</v>
      </c>
      <c r="AJ221" s="13">
        <f>AI221/'Multi-Family'!AF208</f>
        <v>16.800312546957176</v>
      </c>
      <c r="AK221" s="84">
        <f t="shared" si="132"/>
        <v>2248933.8100000024</v>
      </c>
    </row>
    <row r="222" spans="1:50" x14ac:dyDescent="0.2">
      <c r="A222" s="2" t="s">
        <v>27</v>
      </c>
      <c r="B222" s="86">
        <v>2020</v>
      </c>
      <c r="C222" s="61">
        <v>0</v>
      </c>
      <c r="D222" s="61">
        <v>0</v>
      </c>
      <c r="E222" s="61">
        <v>0</v>
      </c>
      <c r="F222" s="61">
        <v>0</v>
      </c>
      <c r="G222" s="61">
        <v>0</v>
      </c>
      <c r="H222" s="61">
        <v>0</v>
      </c>
      <c r="I222" s="61">
        <v>3</v>
      </c>
      <c r="J222" s="61">
        <v>467</v>
      </c>
      <c r="K222" s="61">
        <v>30532402</v>
      </c>
      <c r="L222" s="61">
        <v>12</v>
      </c>
      <c r="M222" s="61">
        <v>210</v>
      </c>
      <c r="N222" s="61">
        <v>23147716.620000001</v>
      </c>
      <c r="O222" s="61">
        <v>0</v>
      </c>
      <c r="P222" s="61">
        <v>0</v>
      </c>
      <c r="Q222" s="61">
        <v>0</v>
      </c>
      <c r="R222" s="61">
        <v>0</v>
      </c>
      <c r="S222" s="61">
        <v>0</v>
      </c>
      <c r="T222" s="61">
        <v>0</v>
      </c>
      <c r="U222" s="61">
        <v>0</v>
      </c>
      <c r="V222" s="61">
        <v>0</v>
      </c>
      <c r="W222" s="61">
        <v>0</v>
      </c>
      <c r="X222" s="61">
        <v>0</v>
      </c>
      <c r="Y222" s="61">
        <v>0</v>
      </c>
      <c r="Z222" s="61">
        <v>0</v>
      </c>
      <c r="AA222" s="61">
        <v>0</v>
      </c>
      <c r="AB222" s="61">
        <v>0</v>
      </c>
      <c r="AC222" s="61">
        <v>0</v>
      </c>
      <c r="AD222" s="74">
        <f t="shared" si="127"/>
        <v>15</v>
      </c>
      <c r="AE222" s="61">
        <f t="shared" si="128"/>
        <v>677</v>
      </c>
      <c r="AF222" s="160">
        <f t="shared" si="129"/>
        <v>53680118.620000005</v>
      </c>
      <c r="AG222" s="19">
        <f>AE222-'Multi-Family'!AE209</f>
        <v>495</v>
      </c>
      <c r="AH222" s="13">
        <f>AG222/'Multi-Family'!AE209</f>
        <v>2.7197802197802199</v>
      </c>
      <c r="AI222" s="12">
        <f>AF222-'Multi-Family'!AF209</f>
        <v>41217028.620000005</v>
      </c>
      <c r="AJ222" s="13">
        <f>AI222/'Multi-Family'!AF209</f>
        <v>3.307127575906136</v>
      </c>
      <c r="AK222" s="84">
        <f t="shared" si="132"/>
        <v>43465962.430000007</v>
      </c>
    </row>
    <row r="223" spans="1:50" x14ac:dyDescent="0.2">
      <c r="A223" s="2" t="s">
        <v>28</v>
      </c>
      <c r="B223" s="86">
        <v>2020</v>
      </c>
      <c r="C223" s="61">
        <v>0</v>
      </c>
      <c r="D223" s="61">
        <v>0</v>
      </c>
      <c r="E223" s="61">
        <v>0</v>
      </c>
      <c r="F223" s="61">
        <v>3</v>
      </c>
      <c r="G223" s="61">
        <v>3</v>
      </c>
      <c r="H223" s="61">
        <v>591000</v>
      </c>
      <c r="I223" s="61">
        <v>4</v>
      </c>
      <c r="J223" s="61">
        <v>184</v>
      </c>
      <c r="K223" s="61">
        <v>13814394</v>
      </c>
      <c r="L223" s="61">
        <v>1</v>
      </c>
      <c r="M223" s="61">
        <v>10</v>
      </c>
      <c r="N223" s="61">
        <v>1847403</v>
      </c>
      <c r="O223" s="61">
        <v>0</v>
      </c>
      <c r="P223" s="61">
        <v>0</v>
      </c>
      <c r="Q223" s="61">
        <v>0</v>
      </c>
      <c r="R223" s="61">
        <v>0</v>
      </c>
      <c r="S223" s="61">
        <v>0</v>
      </c>
      <c r="T223" s="61">
        <v>0</v>
      </c>
      <c r="U223" s="61">
        <v>0</v>
      </c>
      <c r="V223" s="61">
        <v>0</v>
      </c>
      <c r="W223" s="61">
        <v>0</v>
      </c>
      <c r="X223" s="61">
        <v>0</v>
      </c>
      <c r="Y223" s="61">
        <v>0</v>
      </c>
      <c r="Z223" s="61">
        <v>0</v>
      </c>
      <c r="AA223" s="61">
        <v>0</v>
      </c>
      <c r="AB223" s="61">
        <v>0</v>
      </c>
      <c r="AC223" s="61">
        <v>0</v>
      </c>
      <c r="AD223" s="74">
        <f t="shared" si="127"/>
        <v>8</v>
      </c>
      <c r="AE223" s="61">
        <f t="shared" si="128"/>
        <v>197</v>
      </c>
      <c r="AF223" s="160">
        <f t="shared" si="129"/>
        <v>16252797</v>
      </c>
      <c r="AG223" s="19">
        <f>AE223-'Multi-Family'!AE210</f>
        <v>191</v>
      </c>
      <c r="AH223" s="13">
        <f>AG223/'Multi-Family'!AE210</f>
        <v>31.833333333333332</v>
      </c>
      <c r="AI223" s="12">
        <f>AF223-'Multi-Family'!AF210</f>
        <v>10768797</v>
      </c>
      <c r="AJ223" s="13">
        <f>AI223/'Multi-Family'!AF210</f>
        <v>1.963675601750547</v>
      </c>
      <c r="AK223" s="84">
        <f t="shared" si="132"/>
        <v>54234759.430000007</v>
      </c>
    </row>
    <row r="224" spans="1:50" ht="13.5" thickBot="1" x14ac:dyDescent="0.25">
      <c r="A224" s="14" t="s">
        <v>29</v>
      </c>
      <c r="B224" s="87">
        <v>2020</v>
      </c>
      <c r="C224" s="49">
        <f t="shared" ref="C224:AF224" si="133">SUM(C212:C223)</f>
        <v>2</v>
      </c>
      <c r="D224" s="49">
        <f t="shared" si="133"/>
        <v>4</v>
      </c>
      <c r="E224" s="64">
        <f t="shared" si="133"/>
        <v>359856</v>
      </c>
      <c r="F224" s="49">
        <f t="shared" si="133"/>
        <v>23</v>
      </c>
      <c r="G224" s="49">
        <f t="shared" si="133"/>
        <v>23</v>
      </c>
      <c r="H224" s="49">
        <f t="shared" si="133"/>
        <v>14909665</v>
      </c>
      <c r="I224" s="63">
        <f t="shared" si="133"/>
        <v>41</v>
      </c>
      <c r="J224" s="49">
        <f t="shared" si="133"/>
        <v>1458</v>
      </c>
      <c r="K224" s="64">
        <f t="shared" si="133"/>
        <v>106532902</v>
      </c>
      <c r="L224" s="63">
        <f t="shared" si="133"/>
        <v>36</v>
      </c>
      <c r="M224" s="49">
        <f t="shared" si="133"/>
        <v>618</v>
      </c>
      <c r="N224" s="64">
        <f t="shared" si="133"/>
        <v>62266073.379999995</v>
      </c>
      <c r="O224" s="63">
        <f t="shared" si="133"/>
        <v>0</v>
      </c>
      <c r="P224" s="49">
        <f t="shared" si="133"/>
        <v>0</v>
      </c>
      <c r="Q224" s="64">
        <f t="shared" si="133"/>
        <v>0</v>
      </c>
      <c r="R224" s="63">
        <f t="shared" si="133"/>
        <v>0</v>
      </c>
      <c r="S224" s="49">
        <f t="shared" si="133"/>
        <v>0</v>
      </c>
      <c r="T224" s="64">
        <f t="shared" si="133"/>
        <v>0</v>
      </c>
      <c r="U224" s="63">
        <f t="shared" si="133"/>
        <v>0</v>
      </c>
      <c r="V224" s="49">
        <f t="shared" si="133"/>
        <v>0</v>
      </c>
      <c r="W224" s="64">
        <f t="shared" si="133"/>
        <v>0</v>
      </c>
      <c r="X224" s="63">
        <f t="shared" si="133"/>
        <v>0</v>
      </c>
      <c r="Y224" s="49">
        <f t="shared" si="133"/>
        <v>0</v>
      </c>
      <c r="Z224" s="64">
        <f t="shared" si="133"/>
        <v>0</v>
      </c>
      <c r="AA224" s="63">
        <f t="shared" si="133"/>
        <v>5</v>
      </c>
      <c r="AB224" s="49">
        <f t="shared" si="133"/>
        <v>42</v>
      </c>
      <c r="AC224" s="49">
        <f t="shared" si="133"/>
        <v>5845349</v>
      </c>
      <c r="AD224" s="75">
        <f>SUM(AD212:AD223)</f>
        <v>107</v>
      </c>
      <c r="AE224" s="49">
        <f t="shared" si="133"/>
        <v>2145</v>
      </c>
      <c r="AF224" s="80">
        <f t="shared" si="133"/>
        <v>189913845.38</v>
      </c>
      <c r="AG224" s="20">
        <f>AE224-'Multi-Family'!AE211</f>
        <v>596</v>
      </c>
      <c r="AH224" s="18">
        <f>AG224/'Multi-Family'!AE211</f>
        <v>0.38476436410587478</v>
      </c>
      <c r="AI224" s="17">
        <f>AF224-'Multi-Family'!AF211</f>
        <v>54234759.430000007</v>
      </c>
      <c r="AJ224" s="18">
        <f>AI224/'Multi-Family'!AF211</f>
        <v>0.39972821935125963</v>
      </c>
      <c r="AK224" s="85">
        <f>AI224</f>
        <v>54234759.430000007</v>
      </c>
    </row>
    <row r="225" spans="1:50" x14ac:dyDescent="0.2">
      <c r="A225" s="5" t="s">
        <v>17</v>
      </c>
      <c r="B225" s="86">
        <v>2021</v>
      </c>
      <c r="C225" s="61">
        <v>0</v>
      </c>
      <c r="D225" s="61">
        <v>0</v>
      </c>
      <c r="E225" s="61">
        <v>0</v>
      </c>
      <c r="F225" s="61">
        <v>25</v>
      </c>
      <c r="G225" s="61">
        <v>25</v>
      </c>
      <c r="H225" s="61">
        <v>4000000</v>
      </c>
      <c r="I225" s="61">
        <v>7</v>
      </c>
      <c r="J225" s="61">
        <v>0</v>
      </c>
      <c r="K225" s="61">
        <v>635780</v>
      </c>
      <c r="L225" s="61">
        <v>0</v>
      </c>
      <c r="M225" s="61">
        <v>0</v>
      </c>
      <c r="N225" s="61">
        <v>0</v>
      </c>
      <c r="O225" s="61">
        <v>0</v>
      </c>
      <c r="P225" s="61">
        <v>0</v>
      </c>
      <c r="Q225" s="61">
        <v>0</v>
      </c>
      <c r="R225" s="61">
        <v>0</v>
      </c>
      <c r="S225" s="61">
        <v>0</v>
      </c>
      <c r="T225" s="61">
        <v>0</v>
      </c>
      <c r="U225" s="61">
        <v>0</v>
      </c>
      <c r="V225" s="61">
        <v>0</v>
      </c>
      <c r="W225" s="61">
        <v>0</v>
      </c>
      <c r="X225" s="61">
        <v>0</v>
      </c>
      <c r="Y225" s="61">
        <v>0</v>
      </c>
      <c r="Z225" s="61">
        <v>0</v>
      </c>
      <c r="AA225" s="61">
        <v>0</v>
      </c>
      <c r="AB225" s="61">
        <v>0</v>
      </c>
      <c r="AC225" s="61">
        <v>0</v>
      </c>
      <c r="AD225" s="74">
        <f>C225+F225+I225+L225+O225+R225+U225+X225+AA225</f>
        <v>32</v>
      </c>
      <c r="AE225" s="61">
        <f>D225+G225+J225+M225+P225+S225+V225+Y225+AB225</f>
        <v>25</v>
      </c>
      <c r="AF225" s="160">
        <f>E225+H225+K225+N225+Q225+T225+W225+Z225+AC225</f>
        <v>4635780</v>
      </c>
      <c r="AG225" s="19">
        <f>AE225-'Multi-Family'!AE212</f>
        <v>-61</v>
      </c>
      <c r="AH225" s="13">
        <v>1</v>
      </c>
      <c r="AI225" s="12">
        <f>AF225-'Multi-Family'!AF212</f>
        <v>-5786088</v>
      </c>
      <c r="AJ225" s="13">
        <v>1</v>
      </c>
      <c r="AK225" s="84">
        <f>AI225</f>
        <v>-5786088</v>
      </c>
      <c r="AM225" s="26">
        <f t="array" ref="AM225:AX226">TRANSPOSE(AE225:AF236)</f>
        <v>25</v>
      </c>
      <c r="AN225" s="26">
        <v>6</v>
      </c>
      <c r="AO225" s="26">
        <v>180</v>
      </c>
      <c r="AP225" s="26">
        <v>12</v>
      </c>
      <c r="AQ225" s="26">
        <v>256</v>
      </c>
      <c r="AR225" s="26">
        <v>107</v>
      </c>
      <c r="AS225" s="26">
        <v>213</v>
      </c>
      <c r="AT225" s="26">
        <v>8</v>
      </c>
      <c r="AU225" s="26">
        <v>755</v>
      </c>
      <c r="AV225" s="26">
        <v>440</v>
      </c>
      <c r="AW225" s="26">
        <v>116</v>
      </c>
      <c r="AX225" s="26">
        <v>151</v>
      </c>
    </row>
    <row r="226" spans="1:50" x14ac:dyDescent="0.2">
      <c r="A226" s="2" t="s">
        <v>18</v>
      </c>
      <c r="B226" s="86">
        <v>2021</v>
      </c>
      <c r="C226" s="61">
        <v>0</v>
      </c>
      <c r="D226" s="61">
        <v>0</v>
      </c>
      <c r="E226" s="61">
        <v>0</v>
      </c>
      <c r="F226" s="61">
        <v>0</v>
      </c>
      <c r="G226" s="61">
        <v>0</v>
      </c>
      <c r="H226" s="61">
        <v>0</v>
      </c>
      <c r="I226" s="61">
        <v>2</v>
      </c>
      <c r="J226" s="61">
        <v>4</v>
      </c>
      <c r="K226" s="61">
        <v>201556</v>
      </c>
      <c r="L226" s="61">
        <v>0</v>
      </c>
      <c r="M226" s="61">
        <v>0</v>
      </c>
      <c r="N226" s="61">
        <v>0</v>
      </c>
      <c r="O226" s="61">
        <v>1</v>
      </c>
      <c r="P226" s="61">
        <v>2</v>
      </c>
      <c r="Q226" s="61">
        <v>396000</v>
      </c>
      <c r="R226" s="61">
        <v>0</v>
      </c>
      <c r="S226" s="61">
        <v>0</v>
      </c>
      <c r="T226" s="61">
        <v>0</v>
      </c>
      <c r="U226" s="61">
        <v>0</v>
      </c>
      <c r="V226" s="61">
        <v>0</v>
      </c>
      <c r="W226" s="61">
        <v>0</v>
      </c>
      <c r="X226" s="61">
        <v>0</v>
      </c>
      <c r="Y226" s="61">
        <v>0</v>
      </c>
      <c r="Z226" s="61">
        <v>0</v>
      </c>
      <c r="AA226" s="61">
        <v>0</v>
      </c>
      <c r="AB226" s="61">
        <v>0</v>
      </c>
      <c r="AC226" s="61">
        <v>0</v>
      </c>
      <c r="AD226" s="74">
        <f t="shared" ref="AD226:AD236" si="134">C226+F226+I226+L226+O226+R226+U226+X226+AA226</f>
        <v>3</v>
      </c>
      <c r="AE226" s="61">
        <f t="shared" ref="AE226:AE236" si="135">D226+G226+J226+M226+P226+S226+V226+Y226+AB226</f>
        <v>6</v>
      </c>
      <c r="AF226" s="160">
        <f t="shared" ref="AF226:AF236" si="136">E226+H226+K226+N226+Q226+T226+W226+Z226+AC226</f>
        <v>597556</v>
      </c>
      <c r="AG226" s="19">
        <f>AE226-'Multi-Family'!AE213</f>
        <v>-100</v>
      </c>
      <c r="AH226" s="13">
        <f>AG226/'Multi-Family'!AE213</f>
        <v>-0.94339622641509435</v>
      </c>
      <c r="AI226" s="12">
        <f>AF226-'Multi-Family'!AF213</f>
        <v>-10251247</v>
      </c>
      <c r="AJ226" s="13">
        <f>AI226/'Multi-Family'!AF213</f>
        <v>-0.94491963767800002</v>
      </c>
      <c r="AK226" s="84">
        <f t="shared" ref="AK226" si="137">AK225+AI226</f>
        <v>-16037335</v>
      </c>
      <c r="AM226" s="26">
        <v>4635780</v>
      </c>
      <c r="AN226" s="26">
        <v>597556</v>
      </c>
      <c r="AO226" s="26">
        <v>8473588</v>
      </c>
      <c r="AP226" s="26">
        <v>1868662</v>
      </c>
      <c r="AQ226" s="26">
        <v>19647226.07</v>
      </c>
      <c r="AR226" s="26">
        <v>10608366</v>
      </c>
      <c r="AS226" s="26">
        <v>38337331.520000003</v>
      </c>
      <c r="AT226" s="26">
        <v>1207916</v>
      </c>
      <c r="AU226" s="26">
        <v>66309714</v>
      </c>
      <c r="AV226" s="26">
        <v>29761419</v>
      </c>
      <c r="AW226" s="26">
        <v>9730614</v>
      </c>
      <c r="AX226" s="26">
        <v>17109075</v>
      </c>
    </row>
    <row r="227" spans="1:50" x14ac:dyDescent="0.2">
      <c r="A227" s="2" t="s">
        <v>19</v>
      </c>
      <c r="B227" s="86">
        <v>2021</v>
      </c>
      <c r="C227" s="61">
        <v>0</v>
      </c>
      <c r="D227" s="61">
        <v>0</v>
      </c>
      <c r="E227" s="61">
        <v>0</v>
      </c>
      <c r="F227" s="61">
        <v>3</v>
      </c>
      <c r="G227" s="61">
        <v>3</v>
      </c>
      <c r="H227" s="61">
        <v>590100</v>
      </c>
      <c r="I227" s="61">
        <v>2</v>
      </c>
      <c r="J227" s="61">
        <v>175</v>
      </c>
      <c r="K227" s="61">
        <v>7883488</v>
      </c>
      <c r="L227" s="61">
        <v>0</v>
      </c>
      <c r="M227" s="61">
        <v>0</v>
      </c>
      <c r="N227" s="61">
        <v>0</v>
      </c>
      <c r="O227" s="61">
        <v>1</v>
      </c>
      <c r="P227" s="61">
        <v>2</v>
      </c>
      <c r="Q227" s="61">
        <v>0</v>
      </c>
      <c r="R227" s="61">
        <v>0</v>
      </c>
      <c r="S227" s="61">
        <v>0</v>
      </c>
      <c r="T227" s="61">
        <v>0</v>
      </c>
      <c r="U227" s="61">
        <v>0</v>
      </c>
      <c r="V227" s="61">
        <v>0</v>
      </c>
      <c r="W227" s="61">
        <v>0</v>
      </c>
      <c r="X227" s="61">
        <v>0</v>
      </c>
      <c r="Y227" s="61">
        <v>0</v>
      </c>
      <c r="Z227" s="61">
        <v>0</v>
      </c>
      <c r="AA227" s="61">
        <v>0</v>
      </c>
      <c r="AB227" s="61">
        <v>0</v>
      </c>
      <c r="AC227" s="61">
        <v>0</v>
      </c>
      <c r="AD227" s="74">
        <f t="shared" si="134"/>
        <v>6</v>
      </c>
      <c r="AE227" s="61">
        <f t="shared" si="135"/>
        <v>180</v>
      </c>
      <c r="AF227" s="160">
        <f t="shared" si="136"/>
        <v>8473588</v>
      </c>
      <c r="AG227" s="19">
        <f>AE227-'Multi-Family'!AE214</f>
        <v>137</v>
      </c>
      <c r="AH227" s="13">
        <f>AG227/'Multi-Family'!AE214</f>
        <v>3.1860465116279069</v>
      </c>
      <c r="AI227" s="12">
        <f>AF227-'Multi-Family'!AF214</f>
        <v>3022869</v>
      </c>
      <c r="AJ227" s="13">
        <f>AI227/'Multi-Family'!AF214</f>
        <v>0.55458169830438886</v>
      </c>
      <c r="AK227" s="84">
        <f>AK226+AI227</f>
        <v>-13014466</v>
      </c>
      <c r="AM227" s="148">
        <f>AM226/$AM$150</f>
        <v>4.6357799999999996</v>
      </c>
      <c r="AN227" s="148">
        <f t="shared" ref="AN227:AX227" si="138">AN226/$AM$150</f>
        <v>0.59755599999999998</v>
      </c>
      <c r="AO227" s="148">
        <f t="shared" si="138"/>
        <v>8.4735879999999995</v>
      </c>
      <c r="AP227" s="148">
        <f t="shared" si="138"/>
        <v>1.868662</v>
      </c>
      <c r="AQ227" s="148">
        <f t="shared" si="138"/>
        <v>19.647226069999999</v>
      </c>
      <c r="AR227" s="148">
        <f t="shared" si="138"/>
        <v>10.608366</v>
      </c>
      <c r="AS227" s="148">
        <f t="shared" si="138"/>
        <v>38.337331520000006</v>
      </c>
      <c r="AT227" s="148">
        <f t="shared" si="138"/>
        <v>1.207916</v>
      </c>
      <c r="AU227" s="148">
        <f t="shared" si="138"/>
        <v>66.309714</v>
      </c>
      <c r="AV227" s="148">
        <f t="shared" si="138"/>
        <v>29.761419</v>
      </c>
      <c r="AW227" s="148">
        <f t="shared" si="138"/>
        <v>9.7306139999999992</v>
      </c>
      <c r="AX227" s="148">
        <f t="shared" si="138"/>
        <v>17.109075000000001</v>
      </c>
    </row>
    <row r="228" spans="1:50" x14ac:dyDescent="0.2">
      <c r="A228" s="2" t="s">
        <v>20</v>
      </c>
      <c r="B228" s="86">
        <v>2021</v>
      </c>
      <c r="C228" s="61">
        <v>1</v>
      </c>
      <c r="D228" s="61">
        <v>2</v>
      </c>
      <c r="E228" s="61">
        <v>388662</v>
      </c>
      <c r="F228" s="61">
        <v>8</v>
      </c>
      <c r="G228" s="61">
        <v>8</v>
      </c>
      <c r="H228" s="61">
        <v>1480000</v>
      </c>
      <c r="I228" s="61">
        <v>0</v>
      </c>
      <c r="J228" s="61">
        <v>0</v>
      </c>
      <c r="K228" s="61">
        <v>0</v>
      </c>
      <c r="L228" s="61">
        <v>0</v>
      </c>
      <c r="M228" s="61">
        <v>0</v>
      </c>
      <c r="N228" s="61">
        <v>0</v>
      </c>
      <c r="O228" s="61">
        <v>1</v>
      </c>
      <c r="P228" s="61">
        <v>2</v>
      </c>
      <c r="Q228" s="61">
        <v>0</v>
      </c>
      <c r="R228" s="61">
        <v>0</v>
      </c>
      <c r="S228" s="61">
        <v>0</v>
      </c>
      <c r="T228" s="61">
        <v>0</v>
      </c>
      <c r="U228" s="61">
        <v>0</v>
      </c>
      <c r="V228" s="61">
        <v>0</v>
      </c>
      <c r="W228" s="61">
        <v>0</v>
      </c>
      <c r="X228" s="61">
        <v>0</v>
      </c>
      <c r="Y228" s="61">
        <v>0</v>
      </c>
      <c r="Z228" s="61">
        <v>0</v>
      </c>
      <c r="AA228" s="61">
        <v>0</v>
      </c>
      <c r="AB228" s="61">
        <v>0</v>
      </c>
      <c r="AC228" s="61">
        <v>0</v>
      </c>
      <c r="AD228" s="74">
        <f t="shared" si="134"/>
        <v>10</v>
      </c>
      <c r="AE228" s="61">
        <f t="shared" si="135"/>
        <v>12</v>
      </c>
      <c r="AF228" s="160">
        <f t="shared" si="136"/>
        <v>1868662</v>
      </c>
      <c r="AG228" s="19">
        <f>AE228-'Multi-Family'!AE215</f>
        <v>-291</v>
      </c>
      <c r="AH228" s="13">
        <f>AG228/'Multi-Family'!AE215</f>
        <v>-0.96039603960396036</v>
      </c>
      <c r="AI228" s="12">
        <f>AF228-'Multi-Family'!AF215</f>
        <v>-22607417</v>
      </c>
      <c r="AJ228" s="13">
        <f>AI228/'Multi-Family'!AF215</f>
        <v>-0.92365353944150941</v>
      </c>
      <c r="AK228" s="84">
        <f t="shared" ref="AK228:AK236" si="139">AK227+AI228</f>
        <v>-35621883</v>
      </c>
    </row>
    <row r="229" spans="1:50" x14ac:dyDescent="0.2">
      <c r="A229" s="2" t="s">
        <v>21</v>
      </c>
      <c r="B229" s="86">
        <v>2021</v>
      </c>
      <c r="C229" s="61">
        <v>0</v>
      </c>
      <c r="D229" s="61">
        <v>0</v>
      </c>
      <c r="E229" s="61">
        <v>0</v>
      </c>
      <c r="F229" s="61">
        <v>0</v>
      </c>
      <c r="G229" s="61">
        <v>0</v>
      </c>
      <c r="H229" s="61">
        <v>0</v>
      </c>
      <c r="I229" s="61">
        <v>3</v>
      </c>
      <c r="J229" s="61">
        <v>124</v>
      </c>
      <c r="K229" s="61">
        <v>8399757</v>
      </c>
      <c r="L229" s="61">
        <v>5</v>
      </c>
      <c r="M229" s="61">
        <v>130</v>
      </c>
      <c r="N229" s="61">
        <v>10722469.069999998</v>
      </c>
      <c r="O229" s="61">
        <v>1</v>
      </c>
      <c r="P229" s="61">
        <v>2</v>
      </c>
      <c r="Q229" s="61">
        <v>525000</v>
      </c>
      <c r="R229" s="61">
        <v>0</v>
      </c>
      <c r="S229" s="61">
        <v>0</v>
      </c>
      <c r="T229" s="61">
        <v>0</v>
      </c>
      <c r="U229" s="61">
        <v>0</v>
      </c>
      <c r="V229" s="61">
        <v>0</v>
      </c>
      <c r="W229" s="61">
        <v>0</v>
      </c>
      <c r="X229" s="61">
        <v>0</v>
      </c>
      <c r="Y229" s="61">
        <v>0</v>
      </c>
      <c r="Z229" s="61">
        <v>0</v>
      </c>
      <c r="AA229" s="61">
        <v>0</v>
      </c>
      <c r="AB229" s="61">
        <v>0</v>
      </c>
      <c r="AC229" s="61">
        <v>0</v>
      </c>
      <c r="AD229" s="74">
        <f t="shared" si="134"/>
        <v>9</v>
      </c>
      <c r="AE229" s="61">
        <f t="shared" si="135"/>
        <v>256</v>
      </c>
      <c r="AF229" s="160">
        <f t="shared" si="136"/>
        <v>19647226.07</v>
      </c>
      <c r="AG229" s="19">
        <f>AE229-'Multi-Family'!AE216</f>
        <v>253</v>
      </c>
      <c r="AH229" s="13">
        <f>AG229/'Multi-Family'!AE216</f>
        <v>84.333333333333329</v>
      </c>
      <c r="AI229" s="12">
        <f>AF229-'Multi-Family'!AF216</f>
        <v>14511435.07</v>
      </c>
      <c r="AJ229" s="13">
        <f>AI229/'Multi-Family'!AF216</f>
        <v>2.8255501577069628</v>
      </c>
      <c r="AK229" s="84">
        <f t="shared" si="139"/>
        <v>-21110447.93</v>
      </c>
    </row>
    <row r="230" spans="1:50" x14ac:dyDescent="0.2">
      <c r="A230" s="2" t="s">
        <v>22</v>
      </c>
      <c r="B230" s="86">
        <v>2021</v>
      </c>
      <c r="C230" s="61">
        <v>0</v>
      </c>
      <c r="D230" s="61">
        <v>0</v>
      </c>
      <c r="E230" s="61">
        <v>0</v>
      </c>
      <c r="F230" s="61">
        <v>0</v>
      </c>
      <c r="G230" s="61">
        <v>0</v>
      </c>
      <c r="H230" s="61">
        <v>0</v>
      </c>
      <c r="I230" s="61">
        <v>1</v>
      </c>
      <c r="J230" s="61">
        <v>55</v>
      </c>
      <c r="K230" s="61">
        <v>2865866</v>
      </c>
      <c r="L230" s="61">
        <v>15</v>
      </c>
      <c r="M230" s="61">
        <v>52</v>
      </c>
      <c r="N230" s="61">
        <v>7742500</v>
      </c>
      <c r="O230" s="61">
        <v>0</v>
      </c>
      <c r="P230" s="61">
        <v>0</v>
      </c>
      <c r="Q230" s="61">
        <v>0</v>
      </c>
      <c r="R230" s="61">
        <v>0</v>
      </c>
      <c r="S230" s="61">
        <v>0</v>
      </c>
      <c r="T230" s="61">
        <v>0</v>
      </c>
      <c r="U230" s="61">
        <v>0</v>
      </c>
      <c r="V230" s="61">
        <v>0</v>
      </c>
      <c r="W230" s="61">
        <v>0</v>
      </c>
      <c r="X230" s="61">
        <v>0</v>
      </c>
      <c r="Y230" s="61">
        <v>0</v>
      </c>
      <c r="Z230" s="61">
        <v>0</v>
      </c>
      <c r="AA230" s="61">
        <v>0</v>
      </c>
      <c r="AB230" s="61">
        <v>0</v>
      </c>
      <c r="AC230" s="61">
        <v>0</v>
      </c>
      <c r="AD230" s="74">
        <f t="shared" si="134"/>
        <v>16</v>
      </c>
      <c r="AE230" s="61">
        <f t="shared" si="135"/>
        <v>107</v>
      </c>
      <c r="AF230" s="160">
        <f t="shared" si="136"/>
        <v>10608366</v>
      </c>
      <c r="AG230" s="19">
        <f>AE230-'Multi-Family'!AE217</f>
        <v>-62</v>
      </c>
      <c r="AH230" s="13">
        <f>AG230/'Multi-Family'!AE217</f>
        <v>-0.36686390532544377</v>
      </c>
      <c r="AI230" s="12">
        <f>AF230-'Multi-Family'!AF217</f>
        <v>-1322782.7599999998</v>
      </c>
      <c r="AJ230" s="13">
        <f>AI230/'Multi-Family'!AF217</f>
        <v>-0.11086801334962149</v>
      </c>
      <c r="AK230" s="84">
        <f t="shared" si="139"/>
        <v>-22433230.689999998</v>
      </c>
    </row>
    <row r="231" spans="1:50" x14ac:dyDescent="0.2">
      <c r="A231" s="2" t="s">
        <v>23</v>
      </c>
      <c r="B231" s="86">
        <v>2021</v>
      </c>
      <c r="C231" s="61">
        <v>0</v>
      </c>
      <c r="D231" s="61">
        <v>0</v>
      </c>
      <c r="E231" s="61">
        <v>0</v>
      </c>
      <c r="F231" s="61">
        <v>4</v>
      </c>
      <c r="G231" s="61">
        <v>4</v>
      </c>
      <c r="H231" s="61">
        <v>770000</v>
      </c>
      <c r="I231" s="61">
        <v>3</v>
      </c>
      <c r="J231" s="61">
        <v>102</v>
      </c>
      <c r="K231" s="61">
        <v>6205974</v>
      </c>
      <c r="L231" s="61">
        <v>14</v>
      </c>
      <c r="M231" s="61">
        <v>107</v>
      </c>
      <c r="N231" s="61">
        <v>31361357.520000003</v>
      </c>
      <c r="O231" s="61">
        <v>0</v>
      </c>
      <c r="P231" s="61">
        <v>0</v>
      </c>
      <c r="Q231" s="61">
        <v>0</v>
      </c>
      <c r="R231" s="61">
        <v>0</v>
      </c>
      <c r="S231" s="61">
        <v>0</v>
      </c>
      <c r="T231" s="61">
        <v>0</v>
      </c>
      <c r="U231" s="61">
        <v>0</v>
      </c>
      <c r="V231" s="61">
        <v>0</v>
      </c>
      <c r="W231" s="61">
        <v>0</v>
      </c>
      <c r="X231" s="61">
        <v>0</v>
      </c>
      <c r="Y231" s="61">
        <v>0</v>
      </c>
      <c r="Z231" s="61">
        <v>0</v>
      </c>
      <c r="AA231" s="61">
        <v>0</v>
      </c>
      <c r="AB231" s="61">
        <v>0</v>
      </c>
      <c r="AC231" s="61">
        <v>0</v>
      </c>
      <c r="AD231" s="74">
        <f t="shared" si="134"/>
        <v>21</v>
      </c>
      <c r="AE231" s="61">
        <f t="shared" si="135"/>
        <v>213</v>
      </c>
      <c r="AF231" s="160">
        <f t="shared" si="136"/>
        <v>38337331.520000003</v>
      </c>
      <c r="AG231" s="19">
        <f>AE231-'Multi-Family'!AE218</f>
        <v>211</v>
      </c>
      <c r="AH231" s="13">
        <f>AG231/'Multi-Family'!AE218</f>
        <v>105.5</v>
      </c>
      <c r="AI231" s="12">
        <f>AF231-'Multi-Family'!AF218</f>
        <v>38140701.520000003</v>
      </c>
      <c r="AJ231" s="13">
        <f>AI231/'Multi-Family'!AF218</f>
        <v>193.9719346996898</v>
      </c>
      <c r="AK231" s="84">
        <f t="shared" si="139"/>
        <v>15707470.830000006</v>
      </c>
    </row>
    <row r="232" spans="1:50" x14ac:dyDescent="0.2">
      <c r="A232" s="2" t="s">
        <v>24</v>
      </c>
      <c r="B232" s="86">
        <v>2021</v>
      </c>
      <c r="C232" s="61">
        <v>0</v>
      </c>
      <c r="D232" s="61">
        <v>0</v>
      </c>
      <c r="E232" s="61">
        <v>0</v>
      </c>
      <c r="F232" s="61">
        <v>0</v>
      </c>
      <c r="G232" s="61">
        <v>0</v>
      </c>
      <c r="H232" s="61">
        <v>0</v>
      </c>
      <c r="I232" s="61">
        <v>1</v>
      </c>
      <c r="J232" s="61">
        <v>2</v>
      </c>
      <c r="K232" s="61">
        <v>517916</v>
      </c>
      <c r="L232" s="61">
        <v>1</v>
      </c>
      <c r="M232" s="61">
        <v>6</v>
      </c>
      <c r="N232" s="61">
        <v>690000</v>
      </c>
      <c r="O232" s="61">
        <v>0</v>
      </c>
      <c r="P232" s="61">
        <v>0</v>
      </c>
      <c r="Q232" s="61">
        <v>0</v>
      </c>
      <c r="R232" s="61">
        <v>0</v>
      </c>
      <c r="S232" s="61">
        <v>0</v>
      </c>
      <c r="T232" s="61">
        <v>0</v>
      </c>
      <c r="U232" s="61">
        <v>0</v>
      </c>
      <c r="V232" s="61">
        <v>0</v>
      </c>
      <c r="W232" s="61">
        <v>0</v>
      </c>
      <c r="X232" s="61">
        <v>0</v>
      </c>
      <c r="Y232" s="61">
        <v>0</v>
      </c>
      <c r="Z232" s="61">
        <v>0</v>
      </c>
      <c r="AA232" s="61">
        <v>0</v>
      </c>
      <c r="AB232" s="61">
        <v>0</v>
      </c>
      <c r="AC232" s="61">
        <v>0</v>
      </c>
      <c r="AD232" s="74">
        <f t="shared" si="134"/>
        <v>2</v>
      </c>
      <c r="AE232" s="61">
        <f t="shared" si="135"/>
        <v>8</v>
      </c>
      <c r="AF232" s="160">
        <f t="shared" si="136"/>
        <v>1207916</v>
      </c>
      <c r="AG232" s="19">
        <f>AE232-'Multi-Family'!AE219</f>
        <v>-34</v>
      </c>
      <c r="AH232" s="13">
        <f>AG232/'Multi-Family'!AE219</f>
        <v>-0.80952380952380953</v>
      </c>
      <c r="AI232" s="12">
        <f>AF232-'Multi-Family'!AF219</f>
        <v>-1883905</v>
      </c>
      <c r="AJ232" s="13">
        <f>AI232/'Multi-Family'!AF219</f>
        <v>-0.60931890947114986</v>
      </c>
      <c r="AK232" s="84">
        <f t="shared" si="139"/>
        <v>13823565.830000006</v>
      </c>
    </row>
    <row r="233" spans="1:50" x14ac:dyDescent="0.2">
      <c r="A233" s="2" t="s">
        <v>25</v>
      </c>
      <c r="B233" s="86">
        <v>2021</v>
      </c>
      <c r="C233" s="61">
        <v>0</v>
      </c>
      <c r="D233" s="61">
        <v>0</v>
      </c>
      <c r="E233" s="61">
        <v>0</v>
      </c>
      <c r="F233" s="61">
        <v>0</v>
      </c>
      <c r="G233" s="61">
        <v>0</v>
      </c>
      <c r="H233" s="61">
        <v>0</v>
      </c>
      <c r="I233" s="61">
        <v>27</v>
      </c>
      <c r="J233" s="61">
        <v>641</v>
      </c>
      <c r="K233" s="61">
        <v>50907071</v>
      </c>
      <c r="L233" s="61">
        <v>6</v>
      </c>
      <c r="M233" s="61">
        <v>114</v>
      </c>
      <c r="N233" s="61">
        <v>15402643</v>
      </c>
      <c r="O233" s="61">
        <v>0</v>
      </c>
      <c r="P233" s="61">
        <v>0</v>
      </c>
      <c r="Q233" s="61">
        <v>0</v>
      </c>
      <c r="R233" s="61">
        <v>0</v>
      </c>
      <c r="S233" s="61">
        <v>0</v>
      </c>
      <c r="T233" s="61">
        <v>0</v>
      </c>
      <c r="U233" s="61">
        <v>0</v>
      </c>
      <c r="V233" s="61">
        <v>0</v>
      </c>
      <c r="W233" s="61">
        <v>0</v>
      </c>
      <c r="X233" s="61">
        <v>0</v>
      </c>
      <c r="Y233" s="61">
        <v>0</v>
      </c>
      <c r="Z233" s="61">
        <v>0</v>
      </c>
      <c r="AA233" s="61">
        <v>0</v>
      </c>
      <c r="AB233" s="61">
        <v>0</v>
      </c>
      <c r="AC233" s="61">
        <v>0</v>
      </c>
      <c r="AD233" s="74">
        <f t="shared" si="134"/>
        <v>33</v>
      </c>
      <c r="AE233" s="61">
        <f t="shared" si="135"/>
        <v>755</v>
      </c>
      <c r="AF233" s="160">
        <f t="shared" si="136"/>
        <v>66309714</v>
      </c>
      <c r="AG233" s="19">
        <f>AE233-'Multi-Family'!AE220</f>
        <v>458</v>
      </c>
      <c r="AH233" s="13">
        <f>AG233/'Multi-Family'!AE220</f>
        <v>1.5420875420875422</v>
      </c>
      <c r="AI233" s="12">
        <f>AF233-'Multi-Family'!AF220</f>
        <v>41573860</v>
      </c>
      <c r="AJ233" s="13">
        <f>AI233/'Multi-Family'!AF220</f>
        <v>1.6807125397813232</v>
      </c>
      <c r="AK233" s="84">
        <f t="shared" si="139"/>
        <v>55397425.830000006</v>
      </c>
    </row>
    <row r="234" spans="1:50" x14ac:dyDescent="0.2">
      <c r="A234" s="2" t="s">
        <v>26</v>
      </c>
      <c r="B234" s="86">
        <v>2021</v>
      </c>
      <c r="C234" s="61">
        <v>0</v>
      </c>
      <c r="D234" s="61">
        <v>0</v>
      </c>
      <c r="E234" s="61">
        <v>0</v>
      </c>
      <c r="F234" s="61">
        <v>0</v>
      </c>
      <c r="G234" s="61">
        <v>0</v>
      </c>
      <c r="H234" s="61">
        <v>0</v>
      </c>
      <c r="I234" s="61">
        <v>10</v>
      </c>
      <c r="J234" s="61">
        <v>318</v>
      </c>
      <c r="K234" s="61">
        <v>14522729</v>
      </c>
      <c r="L234" s="61">
        <v>6</v>
      </c>
      <c r="M234" s="61">
        <v>122</v>
      </c>
      <c r="N234" s="61">
        <v>15238690</v>
      </c>
      <c r="O234" s="61">
        <v>0</v>
      </c>
      <c r="P234" s="61">
        <v>0</v>
      </c>
      <c r="Q234" s="61">
        <v>0</v>
      </c>
      <c r="R234" s="61">
        <v>0</v>
      </c>
      <c r="S234" s="61">
        <v>0</v>
      </c>
      <c r="T234" s="61">
        <v>0</v>
      </c>
      <c r="U234" s="61">
        <v>0</v>
      </c>
      <c r="V234" s="61">
        <v>0</v>
      </c>
      <c r="W234" s="61">
        <v>0</v>
      </c>
      <c r="X234" s="61">
        <v>0</v>
      </c>
      <c r="Y234" s="61">
        <v>0</v>
      </c>
      <c r="Z234" s="61">
        <v>0</v>
      </c>
      <c r="AA234" s="61">
        <v>0</v>
      </c>
      <c r="AB234" s="61">
        <v>0</v>
      </c>
      <c r="AC234" s="61">
        <v>0</v>
      </c>
      <c r="AD234" s="74">
        <f t="shared" si="134"/>
        <v>16</v>
      </c>
      <c r="AE234" s="61">
        <f t="shared" si="135"/>
        <v>440</v>
      </c>
      <c r="AF234" s="160">
        <f t="shared" si="136"/>
        <v>29761419</v>
      </c>
      <c r="AG234" s="19">
        <f>AE234-'Multi-Family'!AE221</f>
        <v>220</v>
      </c>
      <c r="AH234" s="13">
        <f>AG234/'Multi-Family'!AE221</f>
        <v>1</v>
      </c>
      <c r="AI234" s="12">
        <f>AF234-'Multi-Family'!AF221</f>
        <v>6069203</v>
      </c>
      <c r="AJ234" s="13">
        <f>AI234/'Multi-Family'!AF221</f>
        <v>0.25616865049685517</v>
      </c>
      <c r="AK234" s="84">
        <f t="shared" si="139"/>
        <v>61466628.830000006</v>
      </c>
    </row>
    <row r="235" spans="1:50" x14ac:dyDescent="0.2">
      <c r="A235" s="2" t="s">
        <v>27</v>
      </c>
      <c r="B235" s="86">
        <v>2021</v>
      </c>
      <c r="C235" s="61">
        <v>0</v>
      </c>
      <c r="D235" s="61">
        <v>0</v>
      </c>
      <c r="E235" s="61">
        <v>0</v>
      </c>
      <c r="F235" s="61">
        <v>3</v>
      </c>
      <c r="G235" s="61">
        <v>3</v>
      </c>
      <c r="H235" s="61">
        <v>465000</v>
      </c>
      <c r="I235" s="61">
        <v>26</v>
      </c>
      <c r="J235" s="61">
        <v>77</v>
      </c>
      <c r="K235" s="61">
        <v>4342485</v>
      </c>
      <c r="L235" s="61">
        <v>0</v>
      </c>
      <c r="M235" s="61">
        <v>0</v>
      </c>
      <c r="N235" s="61">
        <v>0</v>
      </c>
      <c r="O235" s="61">
        <v>0</v>
      </c>
      <c r="P235" s="61">
        <v>0</v>
      </c>
      <c r="Q235" s="61">
        <v>0</v>
      </c>
      <c r="R235" s="61">
        <v>0</v>
      </c>
      <c r="S235" s="61">
        <v>0</v>
      </c>
      <c r="T235" s="61">
        <v>0</v>
      </c>
      <c r="U235" s="61">
        <v>0</v>
      </c>
      <c r="V235" s="61">
        <v>0</v>
      </c>
      <c r="W235" s="61">
        <v>0</v>
      </c>
      <c r="X235" s="61">
        <v>0</v>
      </c>
      <c r="Y235" s="61">
        <v>0</v>
      </c>
      <c r="Z235" s="61">
        <v>0</v>
      </c>
      <c r="AA235" s="61">
        <v>1</v>
      </c>
      <c r="AB235" s="61">
        <v>36</v>
      </c>
      <c r="AC235" s="61">
        <v>4923129</v>
      </c>
      <c r="AD235" s="74">
        <f t="shared" si="134"/>
        <v>30</v>
      </c>
      <c r="AE235" s="61">
        <f t="shared" si="135"/>
        <v>116</v>
      </c>
      <c r="AF235" s="160">
        <f t="shared" si="136"/>
        <v>9730614</v>
      </c>
      <c r="AG235" s="19">
        <f>AE235-'Multi-Family'!AE222</f>
        <v>-561</v>
      </c>
      <c r="AH235" s="13">
        <f>AG235/'Multi-Family'!AE222</f>
        <v>-0.82865583456425407</v>
      </c>
      <c r="AI235" s="12">
        <f>AF235-'Multi-Family'!AF222</f>
        <v>-43949504.620000005</v>
      </c>
      <c r="AJ235" s="13">
        <f>AI235/'Multi-Family'!AF222</f>
        <v>-0.8187296479562064</v>
      </c>
      <c r="AK235" s="84">
        <f t="shared" si="139"/>
        <v>17517124.210000001</v>
      </c>
    </row>
    <row r="236" spans="1:50" x14ac:dyDescent="0.2">
      <c r="A236" s="2" t="s">
        <v>28</v>
      </c>
      <c r="B236" s="86">
        <v>2021</v>
      </c>
      <c r="C236" s="61">
        <v>0</v>
      </c>
      <c r="D236" s="61">
        <v>0</v>
      </c>
      <c r="E236" s="61">
        <v>0</v>
      </c>
      <c r="F236" s="61">
        <v>18</v>
      </c>
      <c r="G236" s="61">
        <v>18</v>
      </c>
      <c r="H236" s="61">
        <v>2610000</v>
      </c>
      <c r="I236" s="61">
        <v>5</v>
      </c>
      <c r="J236" s="61">
        <v>77</v>
      </c>
      <c r="K236" s="61">
        <v>5880896</v>
      </c>
      <c r="L236" s="61">
        <v>8</v>
      </c>
      <c r="M236" s="61">
        <v>56</v>
      </c>
      <c r="N236" s="61">
        <v>8618179</v>
      </c>
      <c r="O236" s="61">
        <v>0</v>
      </c>
      <c r="P236" s="61">
        <v>0</v>
      </c>
      <c r="Q236" s="61">
        <v>0</v>
      </c>
      <c r="R236" s="61">
        <v>0</v>
      </c>
      <c r="S236" s="61">
        <v>0</v>
      </c>
      <c r="T236" s="61">
        <v>0</v>
      </c>
      <c r="U236" s="61">
        <v>0</v>
      </c>
      <c r="V236" s="61">
        <v>0</v>
      </c>
      <c r="W236" s="61">
        <v>0</v>
      </c>
      <c r="X236" s="61">
        <v>0</v>
      </c>
      <c r="Y236" s="61">
        <v>0</v>
      </c>
      <c r="Z236" s="61">
        <v>0</v>
      </c>
      <c r="AA236" s="61">
        <v>0</v>
      </c>
      <c r="AB236" s="61">
        <v>0</v>
      </c>
      <c r="AC236" s="61">
        <v>0</v>
      </c>
      <c r="AD236" s="74">
        <f t="shared" si="134"/>
        <v>31</v>
      </c>
      <c r="AE236" s="61">
        <f t="shared" si="135"/>
        <v>151</v>
      </c>
      <c r="AF236" s="160">
        <f t="shared" si="136"/>
        <v>17109075</v>
      </c>
      <c r="AG236" s="19">
        <f>AE236-'Multi-Family'!AE223</f>
        <v>-46</v>
      </c>
      <c r="AH236" s="13">
        <f>AG236/'Multi-Family'!AE223</f>
        <v>-0.233502538071066</v>
      </c>
      <c r="AI236" s="12">
        <f>AF236-'Multi-Family'!AF223</f>
        <v>856278</v>
      </c>
      <c r="AJ236" s="13">
        <f>AI236/'Multi-Family'!AF223</f>
        <v>5.2684962471382615E-2</v>
      </c>
      <c r="AK236" s="84">
        <f t="shared" si="139"/>
        <v>18373402.210000001</v>
      </c>
    </row>
    <row r="237" spans="1:50" ht="13.5" thickBot="1" x14ac:dyDescent="0.25">
      <c r="A237" s="14" t="s">
        <v>29</v>
      </c>
      <c r="B237" s="87">
        <v>2021</v>
      </c>
      <c r="C237" s="156">
        <f t="shared" ref="C237:AC237" si="140">SUM(C225:C236)</f>
        <v>1</v>
      </c>
      <c r="D237" s="156">
        <f t="shared" si="140"/>
        <v>2</v>
      </c>
      <c r="E237" s="64">
        <f t="shared" si="140"/>
        <v>388662</v>
      </c>
      <c r="F237" s="156">
        <f t="shared" si="140"/>
        <v>61</v>
      </c>
      <c r="G237" s="156">
        <f t="shared" si="140"/>
        <v>61</v>
      </c>
      <c r="H237" s="49">
        <f t="shared" si="140"/>
        <v>9915100</v>
      </c>
      <c r="I237" s="156">
        <f t="shared" si="140"/>
        <v>87</v>
      </c>
      <c r="J237" s="156">
        <f t="shared" si="140"/>
        <v>1575</v>
      </c>
      <c r="K237" s="64">
        <f t="shared" si="140"/>
        <v>102363518</v>
      </c>
      <c r="L237" s="63">
        <f t="shared" si="140"/>
        <v>55</v>
      </c>
      <c r="M237" s="49">
        <f t="shared" si="140"/>
        <v>587</v>
      </c>
      <c r="N237" s="64">
        <f t="shared" si="140"/>
        <v>89775838.590000004</v>
      </c>
      <c r="O237" s="156">
        <f t="shared" si="140"/>
        <v>4</v>
      </c>
      <c r="P237" s="156">
        <f t="shared" si="140"/>
        <v>8</v>
      </c>
      <c r="Q237" s="64">
        <f t="shared" si="140"/>
        <v>921000</v>
      </c>
      <c r="R237" s="156">
        <f t="shared" si="140"/>
        <v>0</v>
      </c>
      <c r="S237" s="156">
        <f t="shared" si="140"/>
        <v>0</v>
      </c>
      <c r="T237" s="156">
        <f t="shared" si="140"/>
        <v>0</v>
      </c>
      <c r="U237" s="156">
        <f t="shared" si="140"/>
        <v>0</v>
      </c>
      <c r="V237" s="156">
        <f t="shared" si="140"/>
        <v>0</v>
      </c>
      <c r="W237" s="156">
        <f t="shared" si="140"/>
        <v>0</v>
      </c>
      <c r="X237" s="156">
        <f t="shared" si="140"/>
        <v>0</v>
      </c>
      <c r="Y237" s="156">
        <f t="shared" si="140"/>
        <v>0</v>
      </c>
      <c r="Z237" s="64">
        <f t="shared" si="140"/>
        <v>0</v>
      </c>
      <c r="AA237" s="156">
        <f t="shared" si="140"/>
        <v>1</v>
      </c>
      <c r="AB237" s="156">
        <f t="shared" si="140"/>
        <v>36</v>
      </c>
      <c r="AC237" s="49">
        <f t="shared" si="140"/>
        <v>4923129</v>
      </c>
      <c r="AD237" s="75">
        <f>SUM(AD225:AD236)</f>
        <v>209</v>
      </c>
      <c r="AE237" s="49">
        <f t="shared" ref="AE237:AF237" si="141">SUM(AE225:AE236)</f>
        <v>2269</v>
      </c>
      <c r="AF237" s="80">
        <f t="shared" si="141"/>
        <v>208287247.59</v>
      </c>
      <c r="AG237" s="20">
        <f>AE237-'Multi-Family'!AE224</f>
        <v>124</v>
      </c>
      <c r="AH237" s="18">
        <f>AG237/'Multi-Family'!AE224</f>
        <v>5.7808857808857812E-2</v>
      </c>
      <c r="AI237" s="17">
        <f>AF237-'Multi-Family'!AF224</f>
        <v>18373402.210000008</v>
      </c>
      <c r="AJ237" s="18">
        <f>AI237/'Multi-Family'!AF224</f>
        <v>9.6745985913962898E-2</v>
      </c>
      <c r="AK237" s="85">
        <f>AI237</f>
        <v>18373402.210000008</v>
      </c>
    </row>
    <row r="238" spans="1:50" x14ac:dyDescent="0.2">
      <c r="A238" s="5" t="s">
        <v>17</v>
      </c>
      <c r="B238" s="86">
        <v>2022</v>
      </c>
      <c r="C238" s="61">
        <v>0</v>
      </c>
      <c r="D238" s="61">
        <v>0</v>
      </c>
      <c r="E238" s="61">
        <v>0</v>
      </c>
      <c r="F238" s="61">
        <v>0</v>
      </c>
      <c r="G238" s="61">
        <v>0</v>
      </c>
      <c r="H238" s="61">
        <v>0</v>
      </c>
      <c r="I238" s="61">
        <v>56</v>
      </c>
      <c r="J238" s="61">
        <v>403</v>
      </c>
      <c r="K238" s="61">
        <v>28494686</v>
      </c>
      <c r="L238" s="61">
        <v>0</v>
      </c>
      <c r="M238" s="61">
        <v>0</v>
      </c>
      <c r="N238" s="61">
        <v>0</v>
      </c>
      <c r="O238" s="61">
        <v>0</v>
      </c>
      <c r="P238" s="61">
        <v>0</v>
      </c>
      <c r="Q238" s="61">
        <v>0</v>
      </c>
      <c r="R238" s="61">
        <v>0</v>
      </c>
      <c r="S238" s="61">
        <v>0</v>
      </c>
      <c r="T238" s="61">
        <v>0</v>
      </c>
      <c r="U238" s="61">
        <v>0</v>
      </c>
      <c r="V238" s="61">
        <v>0</v>
      </c>
      <c r="W238" s="61">
        <v>0</v>
      </c>
      <c r="X238" s="61">
        <v>0</v>
      </c>
      <c r="Y238" s="61">
        <v>0</v>
      </c>
      <c r="Z238" s="61">
        <v>0</v>
      </c>
      <c r="AA238" s="61">
        <v>0</v>
      </c>
      <c r="AB238" s="61">
        <v>0</v>
      </c>
      <c r="AC238" s="61">
        <v>0</v>
      </c>
      <c r="AD238" s="74">
        <f>C238+F238+I238+L238+O238+R238+U238+X238+AA238</f>
        <v>56</v>
      </c>
      <c r="AE238" s="61">
        <f>D238+G238+J238+M238+P238+S238+V238+Y238+AB238</f>
        <v>403</v>
      </c>
      <c r="AF238" s="160">
        <f>E238+H238+K238+N238+Q238+T238+W238+Z238+AC238</f>
        <v>28494686</v>
      </c>
      <c r="AG238" s="19">
        <f>AE238-'Multi-Family'!AE225</f>
        <v>378</v>
      </c>
      <c r="AH238" s="13">
        <v>1</v>
      </c>
      <c r="AI238" s="12">
        <f>AF238-'Multi-Family'!AF225</f>
        <v>23858906</v>
      </c>
      <c r="AJ238" s="13">
        <v>1</v>
      </c>
      <c r="AK238" s="84">
        <f>AI238</f>
        <v>23858906</v>
      </c>
      <c r="AM238" s="26">
        <f t="array" ref="AM238:AX239">TRANSPOSE(AE238:AF249)</f>
        <v>403</v>
      </c>
      <c r="AN238" s="26">
        <v>252</v>
      </c>
      <c r="AO238" s="26">
        <v>256</v>
      </c>
      <c r="AP238" s="26">
        <v>523</v>
      </c>
      <c r="AQ238" s="26">
        <v>313</v>
      </c>
      <c r="AR238" s="26">
        <v>155</v>
      </c>
      <c r="AS238" s="26">
        <v>258</v>
      </c>
      <c r="AT238" s="26">
        <v>144</v>
      </c>
      <c r="AU238" s="26">
        <v>373</v>
      </c>
      <c r="AV238" s="26">
        <v>421</v>
      </c>
      <c r="AW238" s="26">
        <v>419</v>
      </c>
      <c r="AX238" s="26">
        <v>49</v>
      </c>
    </row>
    <row r="239" spans="1:50" x14ac:dyDescent="0.2">
      <c r="A239" s="2" t="s">
        <v>18</v>
      </c>
      <c r="B239" s="86">
        <v>2022</v>
      </c>
      <c r="C239" s="61">
        <v>0</v>
      </c>
      <c r="D239" s="61">
        <v>0</v>
      </c>
      <c r="E239" s="61">
        <v>0</v>
      </c>
      <c r="F239" s="61">
        <v>0</v>
      </c>
      <c r="G239" s="61">
        <v>0</v>
      </c>
      <c r="H239" s="61">
        <v>0</v>
      </c>
      <c r="I239" s="61">
        <v>10</v>
      </c>
      <c r="J239" s="61">
        <v>252</v>
      </c>
      <c r="K239" s="61">
        <v>17660495</v>
      </c>
      <c r="L239" s="61">
        <v>0</v>
      </c>
      <c r="M239" s="61">
        <v>0</v>
      </c>
      <c r="N239" s="61">
        <v>0</v>
      </c>
      <c r="O239" s="61">
        <v>0</v>
      </c>
      <c r="P239" s="61">
        <v>0</v>
      </c>
      <c r="Q239" s="61">
        <v>0</v>
      </c>
      <c r="R239" s="61">
        <v>0</v>
      </c>
      <c r="S239" s="61">
        <v>0</v>
      </c>
      <c r="T239" s="61">
        <v>0</v>
      </c>
      <c r="U239" s="61">
        <v>0</v>
      </c>
      <c r="V239" s="61">
        <v>0</v>
      </c>
      <c r="W239" s="61">
        <v>0</v>
      </c>
      <c r="X239" s="61">
        <v>0</v>
      </c>
      <c r="Y239" s="61">
        <v>0</v>
      </c>
      <c r="Z239" s="61">
        <v>0</v>
      </c>
      <c r="AA239" s="61">
        <v>0</v>
      </c>
      <c r="AB239" s="61">
        <v>0</v>
      </c>
      <c r="AC239" s="61">
        <v>0</v>
      </c>
      <c r="AD239" s="74">
        <f t="shared" ref="AD239:AD249" si="142">C239+F239+I239+L239+O239+R239+U239+X239+AA239</f>
        <v>10</v>
      </c>
      <c r="AE239" s="61">
        <f t="shared" ref="AE239:AE249" si="143">D239+G239+J239+M239+P239+S239+V239+Y239+AB239</f>
        <v>252</v>
      </c>
      <c r="AF239" s="160">
        <f t="shared" ref="AF239:AF249" si="144">E239+H239+K239+N239+Q239+T239+W239+Z239+AC239</f>
        <v>17660495</v>
      </c>
      <c r="AG239" s="19">
        <f>AE239-'Multi-Family'!AE226</f>
        <v>246</v>
      </c>
      <c r="AH239" s="13">
        <f>AG239/'Multi-Family'!AE226</f>
        <v>41</v>
      </c>
      <c r="AI239" s="12">
        <f>AF239-'Multi-Family'!AF226</f>
        <v>17062939</v>
      </c>
      <c r="AJ239" s="13">
        <f>AI239/'Multi-Family'!AF226</f>
        <v>28.554543841916072</v>
      </c>
      <c r="AK239" s="84">
        <f t="shared" ref="AK239" si="145">AK238+AI239</f>
        <v>40921845</v>
      </c>
      <c r="AM239" s="26">
        <v>28494686</v>
      </c>
      <c r="AN239" s="26">
        <v>17660495</v>
      </c>
      <c r="AO239" s="26">
        <v>18894544</v>
      </c>
      <c r="AP239" s="26">
        <v>46211199</v>
      </c>
      <c r="AQ239" s="26">
        <v>33068460</v>
      </c>
      <c r="AR239" s="26">
        <v>16562269</v>
      </c>
      <c r="AS239" s="26">
        <v>28906564</v>
      </c>
      <c r="AT239" s="26">
        <v>17466022</v>
      </c>
      <c r="AU239" s="26">
        <v>43230879</v>
      </c>
      <c r="AV239" s="26">
        <v>38396107</v>
      </c>
      <c r="AW239" s="26">
        <v>55033960</v>
      </c>
      <c r="AX239" s="26">
        <v>7966792</v>
      </c>
    </row>
    <row r="240" spans="1:50" x14ac:dyDescent="0.2">
      <c r="A240" s="2" t="s">
        <v>19</v>
      </c>
      <c r="B240" s="86">
        <v>2022</v>
      </c>
      <c r="C240" s="61">
        <v>0</v>
      </c>
      <c r="D240" s="61">
        <v>0</v>
      </c>
      <c r="E240" s="61">
        <v>0</v>
      </c>
      <c r="F240" s="61">
        <v>0</v>
      </c>
      <c r="G240" s="61">
        <v>0</v>
      </c>
      <c r="H240" s="61">
        <v>0</v>
      </c>
      <c r="I240" s="61">
        <v>8</v>
      </c>
      <c r="J240" s="61">
        <v>248</v>
      </c>
      <c r="K240" s="61">
        <v>17431391</v>
      </c>
      <c r="L240" s="61">
        <v>0</v>
      </c>
      <c r="M240" s="61">
        <v>0</v>
      </c>
      <c r="N240" s="61">
        <v>0</v>
      </c>
      <c r="O240" s="61">
        <v>0</v>
      </c>
      <c r="P240" s="61">
        <v>0</v>
      </c>
      <c r="Q240" s="61">
        <v>0</v>
      </c>
      <c r="R240" s="61">
        <v>0</v>
      </c>
      <c r="S240" s="61">
        <v>0</v>
      </c>
      <c r="T240" s="61">
        <v>0</v>
      </c>
      <c r="U240" s="61">
        <v>0</v>
      </c>
      <c r="V240" s="61">
        <v>0</v>
      </c>
      <c r="W240" s="61">
        <v>0</v>
      </c>
      <c r="X240" s="61">
        <v>0</v>
      </c>
      <c r="Y240" s="61">
        <v>0</v>
      </c>
      <c r="Z240" s="61">
        <v>0</v>
      </c>
      <c r="AA240" s="61">
        <v>8</v>
      </c>
      <c r="AB240" s="61">
        <v>8</v>
      </c>
      <c r="AC240" s="61">
        <v>1463153</v>
      </c>
      <c r="AD240" s="74">
        <f t="shared" si="142"/>
        <v>16</v>
      </c>
      <c r="AE240" s="61">
        <f t="shared" si="143"/>
        <v>256</v>
      </c>
      <c r="AF240" s="160">
        <f t="shared" si="144"/>
        <v>18894544</v>
      </c>
      <c r="AG240" s="19">
        <f>AE240-'Multi-Family'!AE227</f>
        <v>76</v>
      </c>
      <c r="AH240" s="13">
        <f>AG240/'Multi-Family'!AE227</f>
        <v>0.42222222222222222</v>
      </c>
      <c r="AI240" s="12">
        <f>AF240-'Multi-Family'!AF227</f>
        <v>10420956</v>
      </c>
      <c r="AJ240" s="13">
        <f>AI240/'Multi-Family'!AF227</f>
        <v>1.2298162242488071</v>
      </c>
      <c r="AK240" s="84">
        <f>AK239+AI240</f>
        <v>51342801</v>
      </c>
      <c r="AM240" s="148">
        <f>AM239/$AM$150</f>
        <v>28.494686000000002</v>
      </c>
      <c r="AN240" s="148">
        <f t="shared" ref="AN240:AX240" si="146">AN239/$AM$150</f>
        <v>17.660495000000001</v>
      </c>
      <c r="AO240" s="148">
        <f t="shared" si="146"/>
        <v>18.894544</v>
      </c>
      <c r="AP240" s="148">
        <f t="shared" si="146"/>
        <v>46.211199000000001</v>
      </c>
      <c r="AQ240" s="148">
        <f t="shared" si="146"/>
        <v>33.068460000000002</v>
      </c>
      <c r="AR240" s="148">
        <f t="shared" si="146"/>
        <v>16.562269000000001</v>
      </c>
      <c r="AS240" s="148">
        <f t="shared" si="146"/>
        <v>28.906563999999999</v>
      </c>
      <c r="AT240" s="148">
        <f t="shared" si="146"/>
        <v>17.466021999999999</v>
      </c>
      <c r="AU240" s="148">
        <f t="shared" si="146"/>
        <v>43.230879000000002</v>
      </c>
      <c r="AV240" s="148">
        <f t="shared" si="146"/>
        <v>38.396107000000001</v>
      </c>
      <c r="AW240" s="148">
        <f t="shared" si="146"/>
        <v>55.03396</v>
      </c>
      <c r="AX240" s="148">
        <f t="shared" si="146"/>
        <v>7.9667919999999999</v>
      </c>
    </row>
    <row r="241" spans="1:50" x14ac:dyDescent="0.2">
      <c r="A241" s="2" t="s">
        <v>20</v>
      </c>
      <c r="B241" s="86">
        <v>2022</v>
      </c>
      <c r="C241" s="61">
        <v>0</v>
      </c>
      <c r="D241" s="61">
        <v>0</v>
      </c>
      <c r="E241" s="61">
        <v>0</v>
      </c>
      <c r="F241" s="61">
        <v>0</v>
      </c>
      <c r="G241" s="61">
        <v>0</v>
      </c>
      <c r="H241" s="61">
        <v>0</v>
      </c>
      <c r="I241" s="61">
        <v>37</v>
      </c>
      <c r="J241" s="61">
        <v>412</v>
      </c>
      <c r="K241" s="61">
        <v>32597656</v>
      </c>
      <c r="L241" s="61">
        <v>1</v>
      </c>
      <c r="M241" s="61">
        <v>110</v>
      </c>
      <c r="N241" s="61">
        <v>13202090</v>
      </c>
      <c r="O241" s="61">
        <v>0</v>
      </c>
      <c r="P241" s="61">
        <v>0</v>
      </c>
      <c r="Q241" s="61">
        <v>0</v>
      </c>
      <c r="R241" s="61">
        <v>0</v>
      </c>
      <c r="S241" s="61">
        <v>0</v>
      </c>
      <c r="T241" s="61">
        <v>0</v>
      </c>
      <c r="U241" s="61">
        <v>0</v>
      </c>
      <c r="V241" s="61">
        <v>0</v>
      </c>
      <c r="W241" s="61">
        <v>0</v>
      </c>
      <c r="X241" s="61">
        <v>0</v>
      </c>
      <c r="Y241" s="61">
        <v>0</v>
      </c>
      <c r="Z241" s="61">
        <v>0</v>
      </c>
      <c r="AA241" s="61">
        <v>1</v>
      </c>
      <c r="AB241" s="61">
        <v>1</v>
      </c>
      <c r="AC241" s="61">
        <v>411453</v>
      </c>
      <c r="AD241" s="74">
        <f t="shared" si="142"/>
        <v>39</v>
      </c>
      <c r="AE241" s="61">
        <f t="shared" si="143"/>
        <v>523</v>
      </c>
      <c r="AF241" s="160">
        <f t="shared" si="144"/>
        <v>46211199</v>
      </c>
      <c r="AG241" s="19">
        <f>AE241-'Multi-Family'!AE228</f>
        <v>511</v>
      </c>
      <c r="AH241" s="13">
        <f>AG241/'Multi-Family'!AE228</f>
        <v>42.583333333333336</v>
      </c>
      <c r="AI241" s="12">
        <f>AF241-'Multi-Family'!AF228</f>
        <v>44342537</v>
      </c>
      <c r="AJ241" s="13">
        <f>AI241/'Multi-Family'!AF228</f>
        <v>23.729565325350439</v>
      </c>
      <c r="AK241" s="84">
        <f t="shared" ref="AK241:AK249" si="147">AK240+AI241</f>
        <v>95685338</v>
      </c>
    </row>
    <row r="242" spans="1:50" x14ac:dyDescent="0.2">
      <c r="A242" s="2" t="s">
        <v>21</v>
      </c>
      <c r="B242" s="86">
        <v>2022</v>
      </c>
      <c r="C242" s="61">
        <v>0</v>
      </c>
      <c r="D242" s="61">
        <v>0</v>
      </c>
      <c r="E242" s="61">
        <v>0</v>
      </c>
      <c r="F242" s="61">
        <v>0</v>
      </c>
      <c r="G242" s="61">
        <v>0</v>
      </c>
      <c r="H242" s="61">
        <v>0</v>
      </c>
      <c r="I242" s="61">
        <v>4</v>
      </c>
      <c r="J242" s="61">
        <v>263</v>
      </c>
      <c r="K242" s="61">
        <v>21068460</v>
      </c>
      <c r="L242" s="61">
        <v>2</v>
      </c>
      <c r="M242" s="61">
        <v>50</v>
      </c>
      <c r="N242" s="61">
        <v>12000000</v>
      </c>
      <c r="O242" s="61">
        <v>0</v>
      </c>
      <c r="P242" s="61">
        <v>0</v>
      </c>
      <c r="Q242" s="61">
        <v>0</v>
      </c>
      <c r="R242" s="61">
        <v>0</v>
      </c>
      <c r="S242" s="61">
        <v>0</v>
      </c>
      <c r="T242" s="61">
        <v>0</v>
      </c>
      <c r="U242" s="61">
        <v>0</v>
      </c>
      <c r="V242" s="61">
        <v>0</v>
      </c>
      <c r="W242" s="61">
        <v>0</v>
      </c>
      <c r="X242" s="61">
        <v>0</v>
      </c>
      <c r="Y242" s="61">
        <v>0</v>
      </c>
      <c r="Z242" s="61">
        <v>0</v>
      </c>
      <c r="AA242" s="61">
        <v>0</v>
      </c>
      <c r="AB242" s="61">
        <v>0</v>
      </c>
      <c r="AC242" s="61">
        <v>0</v>
      </c>
      <c r="AD242" s="74">
        <f t="shared" si="142"/>
        <v>6</v>
      </c>
      <c r="AE242" s="61">
        <f t="shared" si="143"/>
        <v>313</v>
      </c>
      <c r="AF242" s="160">
        <f t="shared" si="144"/>
        <v>33068460</v>
      </c>
      <c r="AG242" s="19">
        <f>AE242-'Multi-Family'!AE229</f>
        <v>57</v>
      </c>
      <c r="AH242" s="13">
        <f>AG242/'Multi-Family'!AE229</f>
        <v>0.22265625</v>
      </c>
      <c r="AI242" s="12">
        <f>AF242-'Multi-Family'!AF229</f>
        <v>13421233.93</v>
      </c>
      <c r="AJ242" s="13">
        <f>AI242/'Multi-Family'!AF229</f>
        <v>0.68311088202386627</v>
      </c>
      <c r="AK242" s="84">
        <f t="shared" si="147"/>
        <v>109106571.93000001</v>
      </c>
    </row>
    <row r="243" spans="1:50" x14ac:dyDescent="0.2">
      <c r="A243" s="2" t="s">
        <v>22</v>
      </c>
      <c r="B243" s="86">
        <v>2022</v>
      </c>
      <c r="C243" s="61">
        <v>0</v>
      </c>
      <c r="D243" s="61">
        <v>0</v>
      </c>
      <c r="E243" s="61">
        <v>0</v>
      </c>
      <c r="F243" s="61">
        <v>0</v>
      </c>
      <c r="G243" s="61">
        <v>0</v>
      </c>
      <c r="H243" s="61">
        <v>0</v>
      </c>
      <c r="I243" s="61">
        <v>0</v>
      </c>
      <c r="J243" s="61">
        <v>0</v>
      </c>
      <c r="K243" s="61">
        <v>0</v>
      </c>
      <c r="L243" s="61">
        <v>8</v>
      </c>
      <c r="M243" s="61">
        <v>155</v>
      </c>
      <c r="N243" s="61">
        <v>16562269</v>
      </c>
      <c r="O243" s="61">
        <v>0</v>
      </c>
      <c r="P243" s="61">
        <v>0</v>
      </c>
      <c r="Q243" s="61">
        <v>0</v>
      </c>
      <c r="R243" s="61">
        <v>0</v>
      </c>
      <c r="S243" s="61">
        <v>0</v>
      </c>
      <c r="T243" s="61">
        <v>0</v>
      </c>
      <c r="U243" s="61">
        <v>0</v>
      </c>
      <c r="V243" s="61">
        <v>0</v>
      </c>
      <c r="W243" s="61">
        <v>0</v>
      </c>
      <c r="X243" s="61">
        <v>0</v>
      </c>
      <c r="Y243" s="61">
        <v>0</v>
      </c>
      <c r="Z243" s="61">
        <v>0</v>
      </c>
      <c r="AA243" s="61">
        <v>0</v>
      </c>
      <c r="AB243" s="61">
        <v>0</v>
      </c>
      <c r="AC243" s="61">
        <v>0</v>
      </c>
      <c r="AD243" s="74">
        <f t="shared" si="142"/>
        <v>8</v>
      </c>
      <c r="AE243" s="61">
        <f t="shared" si="143"/>
        <v>155</v>
      </c>
      <c r="AF243" s="160">
        <f t="shared" si="144"/>
        <v>16562269</v>
      </c>
      <c r="AG243" s="19">
        <f>AE243-'Multi-Family'!AE230</f>
        <v>48</v>
      </c>
      <c r="AH243" s="13">
        <f>AG243/'Multi-Family'!AE230</f>
        <v>0.44859813084112149</v>
      </c>
      <c r="AI243" s="12">
        <f>AF243-'Multi-Family'!AF230</f>
        <v>5953903</v>
      </c>
      <c r="AJ243" s="13">
        <f>AI243/'Multi-Family'!AF230</f>
        <v>0.56124600150485005</v>
      </c>
      <c r="AK243" s="84">
        <f t="shared" si="147"/>
        <v>115060474.93000001</v>
      </c>
    </row>
    <row r="244" spans="1:50" x14ac:dyDescent="0.2">
      <c r="A244" s="2" t="s">
        <v>23</v>
      </c>
      <c r="B244" s="86">
        <v>2022</v>
      </c>
      <c r="C244" s="61">
        <v>2</v>
      </c>
      <c r="D244" s="61">
        <v>41</v>
      </c>
      <c r="E244" s="61">
        <v>5900000</v>
      </c>
      <c r="F244" s="61">
        <v>0</v>
      </c>
      <c r="G244" s="61">
        <v>0</v>
      </c>
      <c r="H244" s="61">
        <v>0</v>
      </c>
      <c r="I244" s="61">
        <v>2</v>
      </c>
      <c r="J244" s="61">
        <v>2</v>
      </c>
      <c r="K244" s="61">
        <v>180240</v>
      </c>
      <c r="L244" s="61">
        <v>12</v>
      </c>
      <c r="M244" s="61">
        <v>213</v>
      </c>
      <c r="N244" s="61">
        <v>22600000</v>
      </c>
      <c r="O244" s="61">
        <v>0</v>
      </c>
      <c r="P244" s="61">
        <v>0</v>
      </c>
      <c r="Q244" s="61">
        <v>0</v>
      </c>
      <c r="R244" s="61">
        <v>0</v>
      </c>
      <c r="S244" s="61">
        <v>0</v>
      </c>
      <c r="T244" s="61">
        <v>0</v>
      </c>
      <c r="U244" s="61">
        <v>0</v>
      </c>
      <c r="V244" s="61">
        <v>0</v>
      </c>
      <c r="W244" s="61">
        <v>0</v>
      </c>
      <c r="X244" s="61">
        <v>0</v>
      </c>
      <c r="Y244" s="61">
        <v>0</v>
      </c>
      <c r="Z244" s="61">
        <v>0</v>
      </c>
      <c r="AA244" s="61">
        <v>1</v>
      </c>
      <c r="AB244" s="61">
        <v>2</v>
      </c>
      <c r="AC244" s="61">
        <v>226324</v>
      </c>
      <c r="AD244" s="74">
        <f t="shared" si="142"/>
        <v>17</v>
      </c>
      <c r="AE244" s="61">
        <f t="shared" si="143"/>
        <v>258</v>
      </c>
      <c r="AF244" s="160">
        <f t="shared" si="144"/>
        <v>28906564</v>
      </c>
      <c r="AG244" s="19">
        <f>AE244-'Multi-Family'!AE231</f>
        <v>45</v>
      </c>
      <c r="AH244" s="13">
        <f>AG244/'Multi-Family'!AE231</f>
        <v>0.21126760563380281</v>
      </c>
      <c r="AI244" s="12">
        <f>AF244-'Multi-Family'!AF231</f>
        <v>-9430767.5200000033</v>
      </c>
      <c r="AJ244" s="13">
        <f>AI244/'Multi-Family'!AF231</f>
        <v>-0.24599436492026355</v>
      </c>
      <c r="AK244" s="84">
        <f t="shared" si="147"/>
        <v>105629707.41</v>
      </c>
    </row>
    <row r="245" spans="1:50" x14ac:dyDescent="0.2">
      <c r="A245" s="2" t="s">
        <v>24</v>
      </c>
      <c r="B245" s="86">
        <v>2022</v>
      </c>
      <c r="C245" s="61">
        <v>0</v>
      </c>
      <c r="D245" s="61">
        <v>0</v>
      </c>
      <c r="E245" s="61">
        <v>0</v>
      </c>
      <c r="F245" s="61">
        <v>0</v>
      </c>
      <c r="G245" s="61">
        <v>0</v>
      </c>
      <c r="H245" s="61">
        <v>0</v>
      </c>
      <c r="I245" s="61">
        <v>21</v>
      </c>
      <c r="J245" s="61">
        <v>64</v>
      </c>
      <c r="K245" s="61">
        <v>4949819</v>
      </c>
      <c r="L245" s="61">
        <v>9</v>
      </c>
      <c r="M245" s="61">
        <v>77</v>
      </c>
      <c r="N245" s="61">
        <v>12080203</v>
      </c>
      <c r="O245" s="61">
        <v>1</v>
      </c>
      <c r="P245" s="61">
        <v>3</v>
      </c>
      <c r="Q245" s="61">
        <v>436000</v>
      </c>
      <c r="R245" s="61">
        <v>0</v>
      </c>
      <c r="S245" s="61">
        <v>0</v>
      </c>
      <c r="T245" s="61">
        <v>0</v>
      </c>
      <c r="U245" s="61">
        <v>0</v>
      </c>
      <c r="V245" s="61">
        <v>0</v>
      </c>
      <c r="W245" s="61">
        <v>0</v>
      </c>
      <c r="X245" s="61">
        <v>1</v>
      </c>
      <c r="Y245" s="61">
        <v>0</v>
      </c>
      <c r="Z245" s="61">
        <v>0</v>
      </c>
      <c r="AA245" s="61">
        <v>0</v>
      </c>
      <c r="AB245" s="61">
        <v>0</v>
      </c>
      <c r="AC245" s="61">
        <v>0</v>
      </c>
      <c r="AD245" s="74">
        <f t="shared" si="142"/>
        <v>32</v>
      </c>
      <c r="AE245" s="61">
        <f t="shared" si="143"/>
        <v>144</v>
      </c>
      <c r="AF245" s="160">
        <f t="shared" si="144"/>
        <v>17466022</v>
      </c>
      <c r="AG245" s="19">
        <f>AE245-'Multi-Family'!AE232</f>
        <v>136</v>
      </c>
      <c r="AH245" s="13">
        <f>AG245/'Multi-Family'!AE232</f>
        <v>17</v>
      </c>
      <c r="AI245" s="12">
        <f>AF245-'Multi-Family'!AF232</f>
        <v>16258106</v>
      </c>
      <c r="AJ245" s="13">
        <f>AI245/'Multi-Family'!AF232</f>
        <v>13.459632954609427</v>
      </c>
      <c r="AK245" s="84">
        <f t="shared" si="147"/>
        <v>121887813.41</v>
      </c>
    </row>
    <row r="246" spans="1:50" x14ac:dyDescent="0.2">
      <c r="A246" s="2" t="s">
        <v>25</v>
      </c>
      <c r="B246" s="86">
        <v>2022</v>
      </c>
      <c r="C246" s="61">
        <v>0</v>
      </c>
      <c r="D246" s="61">
        <v>0</v>
      </c>
      <c r="E246" s="61">
        <v>0</v>
      </c>
      <c r="F246" s="61">
        <v>0</v>
      </c>
      <c r="G246" s="61">
        <v>0</v>
      </c>
      <c r="H246" s="61">
        <v>0</v>
      </c>
      <c r="I246" s="61">
        <v>13</v>
      </c>
      <c r="J246" s="61">
        <v>197</v>
      </c>
      <c r="K246" s="61">
        <v>15043651</v>
      </c>
      <c r="L246" s="61">
        <v>18</v>
      </c>
      <c r="M246" s="61">
        <v>176</v>
      </c>
      <c r="N246" s="61">
        <v>28187228</v>
      </c>
      <c r="O246" s="61">
        <v>0</v>
      </c>
      <c r="P246" s="61">
        <v>0</v>
      </c>
      <c r="Q246" s="61">
        <v>0</v>
      </c>
      <c r="R246" s="61">
        <v>0</v>
      </c>
      <c r="S246" s="61">
        <v>0</v>
      </c>
      <c r="T246" s="61">
        <v>0</v>
      </c>
      <c r="U246" s="61">
        <v>0</v>
      </c>
      <c r="V246" s="61">
        <v>0</v>
      </c>
      <c r="W246" s="61">
        <v>0</v>
      </c>
      <c r="X246" s="61">
        <v>0</v>
      </c>
      <c r="Y246" s="61">
        <v>0</v>
      </c>
      <c r="Z246" s="61">
        <v>0</v>
      </c>
      <c r="AA246" s="61">
        <v>0</v>
      </c>
      <c r="AB246" s="61">
        <v>0</v>
      </c>
      <c r="AC246" s="61">
        <v>0</v>
      </c>
      <c r="AD246" s="74">
        <f t="shared" si="142"/>
        <v>31</v>
      </c>
      <c r="AE246" s="61">
        <f t="shared" si="143"/>
        <v>373</v>
      </c>
      <c r="AF246" s="160">
        <f t="shared" si="144"/>
        <v>43230879</v>
      </c>
      <c r="AG246" s="19">
        <f>AE246-'Multi-Family'!AE233</f>
        <v>-382</v>
      </c>
      <c r="AH246" s="13">
        <f>AG246/'Multi-Family'!AE233</f>
        <v>-0.50596026490066226</v>
      </c>
      <c r="AI246" s="12">
        <f>AF246-'Multi-Family'!AF233</f>
        <v>-23078835</v>
      </c>
      <c r="AJ246" s="13">
        <f>AI246/'Multi-Family'!AF233</f>
        <v>-0.34804606456302917</v>
      </c>
      <c r="AK246" s="84">
        <f t="shared" si="147"/>
        <v>98808978.409999996</v>
      </c>
    </row>
    <row r="247" spans="1:50" x14ac:dyDescent="0.2">
      <c r="A247" s="2" t="s">
        <v>26</v>
      </c>
      <c r="B247" s="86">
        <v>2022</v>
      </c>
      <c r="C247" s="61">
        <v>0</v>
      </c>
      <c r="D247" s="61">
        <v>0</v>
      </c>
      <c r="E247" s="61">
        <v>0</v>
      </c>
      <c r="F247" s="61">
        <v>4</v>
      </c>
      <c r="G247" s="61">
        <v>4</v>
      </c>
      <c r="H247" s="61">
        <v>850000</v>
      </c>
      <c r="I247" s="61">
        <v>12</v>
      </c>
      <c r="J247" s="61">
        <v>350</v>
      </c>
      <c r="K247" s="61">
        <v>24416325</v>
      </c>
      <c r="L247" s="61">
        <v>11</v>
      </c>
      <c r="M247" s="61">
        <v>67</v>
      </c>
      <c r="N247" s="61">
        <v>13129782</v>
      </c>
      <c r="O247" s="61">
        <v>0</v>
      </c>
      <c r="P247" s="61">
        <v>0</v>
      </c>
      <c r="Q247" s="61">
        <v>0</v>
      </c>
      <c r="R247" s="61">
        <v>0</v>
      </c>
      <c r="S247" s="61">
        <v>0</v>
      </c>
      <c r="T247" s="61">
        <v>0</v>
      </c>
      <c r="U247" s="61">
        <v>0</v>
      </c>
      <c r="V247" s="61">
        <v>0</v>
      </c>
      <c r="W247" s="61">
        <v>0</v>
      </c>
      <c r="X247" s="61">
        <v>0</v>
      </c>
      <c r="Y247" s="61">
        <v>0</v>
      </c>
      <c r="Z247" s="61">
        <v>0</v>
      </c>
      <c r="AA247" s="61">
        <v>0</v>
      </c>
      <c r="AB247" s="61">
        <v>0</v>
      </c>
      <c r="AC247" s="61">
        <v>0</v>
      </c>
      <c r="AD247" s="74">
        <f t="shared" si="142"/>
        <v>27</v>
      </c>
      <c r="AE247" s="61">
        <f t="shared" si="143"/>
        <v>421</v>
      </c>
      <c r="AF247" s="160">
        <f t="shared" si="144"/>
        <v>38396107</v>
      </c>
      <c r="AG247" s="19">
        <f>AE247-'Multi-Family'!AE234</f>
        <v>-19</v>
      </c>
      <c r="AH247" s="13">
        <f>AG247/'Multi-Family'!AE234</f>
        <v>-4.3181818181818182E-2</v>
      </c>
      <c r="AI247" s="12">
        <f>AF247-'Multi-Family'!AF234</f>
        <v>8634688</v>
      </c>
      <c r="AJ247" s="13">
        <f>AI247/'Multi-Family'!AF234</f>
        <v>0.29013025218992416</v>
      </c>
      <c r="AK247" s="84">
        <f t="shared" si="147"/>
        <v>107443666.41</v>
      </c>
    </row>
    <row r="248" spans="1:50" x14ac:dyDescent="0.2">
      <c r="A248" s="2" t="s">
        <v>27</v>
      </c>
      <c r="B248" s="86">
        <v>2022</v>
      </c>
      <c r="C248" s="61">
        <v>0</v>
      </c>
      <c r="D248" s="61">
        <v>0</v>
      </c>
      <c r="E248" s="61">
        <v>0</v>
      </c>
      <c r="F248" s="61">
        <v>9</v>
      </c>
      <c r="G248" s="61">
        <v>9</v>
      </c>
      <c r="H248" s="61">
        <v>28027868</v>
      </c>
      <c r="I248" s="61">
        <v>3</v>
      </c>
      <c r="J248" s="61">
        <v>370</v>
      </c>
      <c r="K248" s="61">
        <v>18973314</v>
      </c>
      <c r="L248" s="61">
        <v>6</v>
      </c>
      <c r="M248" s="61">
        <v>40</v>
      </c>
      <c r="N248" s="61">
        <v>8032778</v>
      </c>
      <c r="O248" s="61">
        <v>0</v>
      </c>
      <c r="P248" s="61">
        <v>0</v>
      </c>
      <c r="Q248" s="61">
        <v>0</v>
      </c>
      <c r="R248" s="61">
        <v>0</v>
      </c>
      <c r="S248" s="61">
        <v>0</v>
      </c>
      <c r="T248" s="61">
        <v>0</v>
      </c>
      <c r="U248" s="61">
        <v>0</v>
      </c>
      <c r="V248" s="61">
        <v>0</v>
      </c>
      <c r="W248" s="61">
        <v>0</v>
      </c>
      <c r="X248" s="61">
        <v>0</v>
      </c>
      <c r="Y248" s="61">
        <v>0</v>
      </c>
      <c r="Z248" s="61">
        <v>0</v>
      </c>
      <c r="AA248" s="61">
        <v>0</v>
      </c>
      <c r="AB248" s="61">
        <v>0</v>
      </c>
      <c r="AC248" s="61">
        <v>0</v>
      </c>
      <c r="AD248" s="74">
        <f t="shared" si="142"/>
        <v>18</v>
      </c>
      <c r="AE248" s="61">
        <f t="shared" si="143"/>
        <v>419</v>
      </c>
      <c r="AF248" s="160">
        <f t="shared" si="144"/>
        <v>55033960</v>
      </c>
      <c r="AG248" s="19">
        <f>AE248-'Multi-Family'!AE235</f>
        <v>303</v>
      </c>
      <c r="AH248" s="13">
        <f>AG248/'Multi-Family'!AE235</f>
        <v>2.6120689655172415</v>
      </c>
      <c r="AI248" s="12">
        <f>AF248-'Multi-Family'!AF235</f>
        <v>45303346</v>
      </c>
      <c r="AJ248" s="13">
        <f>AI248/'Multi-Family'!AF235</f>
        <v>4.6557540973262324</v>
      </c>
      <c r="AK248" s="84">
        <f t="shared" si="147"/>
        <v>152747012.41</v>
      </c>
    </row>
    <row r="249" spans="1:50" x14ac:dyDescent="0.2">
      <c r="A249" s="2" t="s">
        <v>28</v>
      </c>
      <c r="B249" s="86">
        <v>2022</v>
      </c>
      <c r="C249" s="61">
        <v>0</v>
      </c>
      <c r="D249" s="61">
        <v>0</v>
      </c>
      <c r="E249" s="61">
        <v>0</v>
      </c>
      <c r="F249" s="61">
        <v>0</v>
      </c>
      <c r="G249" s="61">
        <v>9</v>
      </c>
      <c r="H249" s="61">
        <v>0</v>
      </c>
      <c r="I249" s="61">
        <v>1</v>
      </c>
      <c r="J249" s="61">
        <v>4</v>
      </c>
      <c r="K249" s="61">
        <v>684754</v>
      </c>
      <c r="L249" s="61">
        <v>6</v>
      </c>
      <c r="M249" s="61">
        <v>36</v>
      </c>
      <c r="N249" s="61">
        <v>7282038</v>
      </c>
      <c r="O249" s="61">
        <v>0</v>
      </c>
      <c r="P249" s="61">
        <v>0</v>
      </c>
      <c r="Q249" s="61">
        <v>0</v>
      </c>
      <c r="R249" s="61">
        <v>0</v>
      </c>
      <c r="S249" s="61">
        <v>0</v>
      </c>
      <c r="T249" s="61">
        <v>0</v>
      </c>
      <c r="U249" s="61">
        <v>0</v>
      </c>
      <c r="V249" s="61">
        <v>0</v>
      </c>
      <c r="W249" s="61">
        <v>0</v>
      </c>
      <c r="X249" s="61">
        <v>0</v>
      </c>
      <c r="Y249" s="61">
        <v>0</v>
      </c>
      <c r="Z249" s="61">
        <v>0</v>
      </c>
      <c r="AA249" s="61">
        <v>0</v>
      </c>
      <c r="AB249" s="61">
        <v>0</v>
      </c>
      <c r="AC249" s="61">
        <v>0</v>
      </c>
      <c r="AD249" s="74">
        <f t="shared" si="142"/>
        <v>7</v>
      </c>
      <c r="AE249" s="61">
        <f t="shared" si="143"/>
        <v>49</v>
      </c>
      <c r="AF249" s="160">
        <f t="shared" si="144"/>
        <v>7966792</v>
      </c>
      <c r="AG249" s="19">
        <f>AE249-'Multi-Family'!AE236</f>
        <v>-102</v>
      </c>
      <c r="AH249" s="13">
        <f>AG249/'Multi-Family'!AE236</f>
        <v>-0.67549668874172186</v>
      </c>
      <c r="AI249" s="12">
        <f>AF249-'Multi-Family'!AF236</f>
        <v>-9142283</v>
      </c>
      <c r="AJ249" s="13">
        <f>AI249/'Multi-Family'!AF236</f>
        <v>-0.53435285075318217</v>
      </c>
      <c r="AK249" s="84">
        <f t="shared" si="147"/>
        <v>143604729.41</v>
      </c>
    </row>
    <row r="250" spans="1:50" ht="13.5" thickBot="1" x14ac:dyDescent="0.25">
      <c r="A250" s="14" t="s">
        <v>29</v>
      </c>
      <c r="B250" s="87">
        <v>2022</v>
      </c>
      <c r="C250" s="156">
        <f t="shared" ref="C250:AC250" si="148">SUM(C238:C249)</f>
        <v>2</v>
      </c>
      <c r="D250" s="156">
        <f t="shared" si="148"/>
        <v>41</v>
      </c>
      <c r="E250" s="64">
        <f t="shared" si="148"/>
        <v>5900000</v>
      </c>
      <c r="F250" s="156">
        <f t="shared" si="148"/>
        <v>13</v>
      </c>
      <c r="G250" s="156">
        <f t="shared" si="148"/>
        <v>22</v>
      </c>
      <c r="H250" s="49">
        <f t="shared" si="148"/>
        <v>28877868</v>
      </c>
      <c r="I250" s="156">
        <f t="shared" si="148"/>
        <v>167</v>
      </c>
      <c r="J250" s="156">
        <f t="shared" si="148"/>
        <v>2565</v>
      </c>
      <c r="K250" s="64">
        <f t="shared" si="148"/>
        <v>181500791</v>
      </c>
      <c r="L250" s="156">
        <f t="shared" si="148"/>
        <v>73</v>
      </c>
      <c r="M250" s="156">
        <f t="shared" si="148"/>
        <v>924</v>
      </c>
      <c r="N250" s="64">
        <f t="shared" si="148"/>
        <v>133076388</v>
      </c>
      <c r="O250" s="156">
        <f t="shared" si="148"/>
        <v>1</v>
      </c>
      <c r="P250" s="156">
        <f t="shared" si="148"/>
        <v>3</v>
      </c>
      <c r="Q250" s="64">
        <f t="shared" si="148"/>
        <v>436000</v>
      </c>
      <c r="R250" s="156">
        <f t="shared" si="148"/>
        <v>0</v>
      </c>
      <c r="S250" s="156">
        <f t="shared" si="148"/>
        <v>0</v>
      </c>
      <c r="T250" s="156">
        <f t="shared" si="148"/>
        <v>0</v>
      </c>
      <c r="U250" s="156">
        <f t="shared" si="148"/>
        <v>0</v>
      </c>
      <c r="V250" s="156">
        <f t="shared" si="148"/>
        <v>0</v>
      </c>
      <c r="W250" s="156">
        <f t="shared" si="148"/>
        <v>0</v>
      </c>
      <c r="X250" s="156">
        <f t="shared" si="148"/>
        <v>1</v>
      </c>
      <c r="Y250" s="156">
        <f t="shared" si="148"/>
        <v>0</v>
      </c>
      <c r="Z250" s="64">
        <f t="shared" si="148"/>
        <v>0</v>
      </c>
      <c r="AA250" s="156">
        <f t="shared" si="148"/>
        <v>10</v>
      </c>
      <c r="AB250" s="156">
        <f t="shared" si="148"/>
        <v>11</v>
      </c>
      <c r="AC250" s="49">
        <f t="shared" si="148"/>
        <v>2100930</v>
      </c>
      <c r="AD250" s="161">
        <f>SUM(AD238:AD249)</f>
        <v>267</v>
      </c>
      <c r="AE250" s="156">
        <f t="shared" ref="AE250:AF250" si="149">SUM(AE238:AE249)</f>
        <v>3566</v>
      </c>
      <c r="AF250" s="80">
        <f t="shared" si="149"/>
        <v>351891977</v>
      </c>
      <c r="AG250" s="20">
        <f>AE250-'Multi-Family'!AE237</f>
        <v>1297</v>
      </c>
      <c r="AH250" s="18">
        <f>AG250/'Multi-Family'!AE237</f>
        <v>0.57161745262230057</v>
      </c>
      <c r="AI250" s="17">
        <f>AF250-'Multi-Family'!AF237</f>
        <v>143604729.41</v>
      </c>
      <c r="AJ250" s="18">
        <f>AI250/'Multi-Family'!AF237</f>
        <v>0.68945521663753817</v>
      </c>
      <c r="AK250" s="85">
        <f>AI250</f>
        <v>143604729.41</v>
      </c>
    </row>
    <row r="251" spans="1:50" x14ac:dyDescent="0.2">
      <c r="A251" s="5" t="s">
        <v>17</v>
      </c>
      <c r="B251" s="86">
        <v>2023</v>
      </c>
      <c r="C251" s="61">
        <v>1</v>
      </c>
      <c r="D251" s="61">
        <v>60</v>
      </c>
      <c r="E251" s="61">
        <v>7626200</v>
      </c>
      <c r="F251" s="61">
        <v>0</v>
      </c>
      <c r="G251" s="61">
        <v>0</v>
      </c>
      <c r="H251" s="61">
        <v>0</v>
      </c>
      <c r="I251" s="61">
        <v>3</v>
      </c>
      <c r="J251" s="61">
        <v>44</v>
      </c>
      <c r="K251" s="61">
        <v>5996184</v>
      </c>
      <c r="L251" s="61">
        <v>0</v>
      </c>
      <c r="M251" s="61">
        <v>0</v>
      </c>
      <c r="N251" s="61">
        <v>0</v>
      </c>
      <c r="O251" s="61">
        <v>0</v>
      </c>
      <c r="P251" s="61">
        <v>0</v>
      </c>
      <c r="Q251" s="61">
        <v>0</v>
      </c>
      <c r="R251" s="61">
        <v>0</v>
      </c>
      <c r="S251" s="61">
        <v>0</v>
      </c>
      <c r="T251" s="61">
        <v>0</v>
      </c>
      <c r="U251" s="61">
        <v>0</v>
      </c>
      <c r="V251" s="61">
        <v>0</v>
      </c>
      <c r="W251" s="61">
        <v>0</v>
      </c>
      <c r="X251" s="61">
        <v>0</v>
      </c>
      <c r="Y251" s="61">
        <v>0</v>
      </c>
      <c r="Z251" s="61">
        <v>0</v>
      </c>
      <c r="AA251" s="61">
        <v>2</v>
      </c>
      <c r="AB251" s="61">
        <v>4</v>
      </c>
      <c r="AC251" s="61">
        <v>401140</v>
      </c>
      <c r="AD251" s="74">
        <f>C251+F251+I251+L251+O251+R251+U251+X251+AA251</f>
        <v>6</v>
      </c>
      <c r="AE251" s="61">
        <f>D251+G251+J251+M251+P251+S251+V251+Y251+AB251</f>
        <v>108</v>
      </c>
      <c r="AF251" s="160">
        <f>E251+H251+K251+N251+Q251+T251+W251+Z251+AC251</f>
        <v>14023524</v>
      </c>
      <c r="AG251" s="19">
        <f>AE251-'Multi-Family'!AE238</f>
        <v>-295</v>
      </c>
      <c r="AH251" s="13">
        <v>1</v>
      </c>
      <c r="AI251" s="12">
        <f>AF251-'Multi-Family'!AF238</f>
        <v>-14471162</v>
      </c>
      <c r="AJ251" s="13">
        <v>1</v>
      </c>
      <c r="AK251" s="84">
        <f>AI251</f>
        <v>-14471162</v>
      </c>
      <c r="AM251" s="26">
        <f t="array" ref="AM251:AX252">TRANSPOSE(AE251:AF262)</f>
        <v>108</v>
      </c>
      <c r="AN251" s="26">
        <v>490</v>
      </c>
      <c r="AO251" s="26">
        <v>0</v>
      </c>
      <c r="AP251" s="26">
        <v>0</v>
      </c>
      <c r="AQ251" s="26">
        <v>0</v>
      </c>
      <c r="AR251" s="26">
        <v>0</v>
      </c>
      <c r="AS251" s="26">
        <v>0</v>
      </c>
      <c r="AT251" s="26">
        <v>0</v>
      </c>
      <c r="AU251" s="26">
        <v>0</v>
      </c>
      <c r="AV251" s="26">
        <v>0</v>
      </c>
      <c r="AW251" s="26">
        <v>0</v>
      </c>
      <c r="AX251" s="26">
        <v>0</v>
      </c>
    </row>
    <row r="252" spans="1:50" x14ac:dyDescent="0.2">
      <c r="A252" s="2" t="s">
        <v>18</v>
      </c>
      <c r="B252" s="86">
        <v>2023</v>
      </c>
      <c r="C252" s="61">
        <v>1</v>
      </c>
      <c r="D252" s="61">
        <v>60</v>
      </c>
      <c r="E252" s="61">
        <v>7626200</v>
      </c>
      <c r="F252" s="61">
        <v>0</v>
      </c>
      <c r="G252" s="61">
        <v>0</v>
      </c>
      <c r="H252" s="61">
        <v>0</v>
      </c>
      <c r="I252" s="61">
        <v>17</v>
      </c>
      <c r="J252" s="61">
        <v>426</v>
      </c>
      <c r="K252" s="61">
        <v>24540373</v>
      </c>
      <c r="L252" s="61">
        <v>0</v>
      </c>
      <c r="M252" s="61">
        <v>0</v>
      </c>
      <c r="N252" s="61">
        <v>0</v>
      </c>
      <c r="O252" s="61">
        <v>0</v>
      </c>
      <c r="P252" s="61">
        <v>0</v>
      </c>
      <c r="Q252" s="61">
        <v>0</v>
      </c>
      <c r="R252" s="61">
        <v>0</v>
      </c>
      <c r="S252" s="61">
        <v>0</v>
      </c>
      <c r="T252" s="61">
        <v>0</v>
      </c>
      <c r="U252" s="61">
        <v>0</v>
      </c>
      <c r="V252" s="61">
        <v>0</v>
      </c>
      <c r="W252" s="61">
        <v>0</v>
      </c>
      <c r="X252" s="61">
        <v>0</v>
      </c>
      <c r="Y252" s="61">
        <v>0</v>
      </c>
      <c r="Z252" s="61">
        <v>0</v>
      </c>
      <c r="AA252" s="61">
        <v>2</v>
      </c>
      <c r="AB252" s="61">
        <v>4</v>
      </c>
      <c r="AC252" s="61">
        <v>560000</v>
      </c>
      <c r="AD252" s="74">
        <f t="shared" ref="AD252:AD262" si="150">C252+F252+I252+L252+O252+R252+U252+X252+AA252</f>
        <v>20</v>
      </c>
      <c r="AE252" s="61">
        <f t="shared" ref="AE252:AE262" si="151">D252+G252+J252+M252+P252+S252+V252+Y252+AB252</f>
        <v>490</v>
      </c>
      <c r="AF252" s="160">
        <f t="shared" ref="AF252:AF262" si="152">E252+H252+K252+N252+Q252+T252+W252+Z252+AC252</f>
        <v>32726573</v>
      </c>
      <c r="AG252" s="19">
        <f>AE252-'Multi-Family'!AE239</f>
        <v>238</v>
      </c>
      <c r="AH252" s="13">
        <f>AG252/'Multi-Family'!AE239</f>
        <v>0.94444444444444442</v>
      </c>
      <c r="AI252" s="12">
        <f>AF252-'Multi-Family'!AF239</f>
        <v>15066078</v>
      </c>
      <c r="AJ252" s="13">
        <f>AI252/'Multi-Family'!AF239</f>
        <v>0.85309488777069953</v>
      </c>
      <c r="AK252" s="84">
        <f t="shared" ref="AK252" si="153">AK251+AI252</f>
        <v>594916</v>
      </c>
      <c r="AM252" s="26">
        <v>14023524</v>
      </c>
      <c r="AN252" s="26">
        <v>32726573</v>
      </c>
      <c r="AO252" s="26">
        <v>0</v>
      </c>
      <c r="AP252" s="26">
        <v>0</v>
      </c>
      <c r="AQ252" s="26">
        <v>0</v>
      </c>
      <c r="AR252" s="26">
        <v>0</v>
      </c>
      <c r="AS252" s="26">
        <v>0</v>
      </c>
      <c r="AT252" s="26">
        <v>0</v>
      </c>
      <c r="AU252" s="26">
        <v>0</v>
      </c>
      <c r="AV252" s="26">
        <v>0</v>
      </c>
      <c r="AW252" s="26">
        <v>0</v>
      </c>
      <c r="AX252" s="26">
        <v>0</v>
      </c>
    </row>
    <row r="253" spans="1:50" x14ac:dyDescent="0.2">
      <c r="A253" s="2" t="s">
        <v>19</v>
      </c>
      <c r="B253" s="86">
        <v>2023</v>
      </c>
      <c r="C253" s="61">
        <v>0</v>
      </c>
      <c r="D253" s="61">
        <v>0</v>
      </c>
      <c r="E253" s="61">
        <v>0</v>
      </c>
      <c r="F253" s="61">
        <v>0</v>
      </c>
      <c r="G253" s="61">
        <v>0</v>
      </c>
      <c r="H253" s="61">
        <v>0</v>
      </c>
      <c r="I253" s="61">
        <v>0</v>
      </c>
      <c r="J253" s="61">
        <v>0</v>
      </c>
      <c r="K253" s="61">
        <v>0</v>
      </c>
      <c r="L253" s="61">
        <v>0</v>
      </c>
      <c r="M253" s="61">
        <v>0</v>
      </c>
      <c r="N253" s="61">
        <v>0</v>
      </c>
      <c r="O253" s="61">
        <v>0</v>
      </c>
      <c r="P253" s="61">
        <v>0</v>
      </c>
      <c r="Q253" s="61">
        <v>0</v>
      </c>
      <c r="R253" s="61">
        <v>0</v>
      </c>
      <c r="S253" s="61">
        <v>0</v>
      </c>
      <c r="T253" s="61">
        <v>0</v>
      </c>
      <c r="U253" s="61">
        <v>0</v>
      </c>
      <c r="V253" s="61">
        <v>0</v>
      </c>
      <c r="W253" s="61">
        <v>0</v>
      </c>
      <c r="X253" s="61">
        <v>0</v>
      </c>
      <c r="Y253" s="61">
        <v>0</v>
      </c>
      <c r="Z253" s="61">
        <v>0</v>
      </c>
      <c r="AA253" s="61">
        <v>0</v>
      </c>
      <c r="AB253" s="61">
        <v>0</v>
      </c>
      <c r="AC253" s="61">
        <v>0</v>
      </c>
      <c r="AD253" s="74">
        <f t="shared" si="150"/>
        <v>0</v>
      </c>
      <c r="AE253" s="61">
        <f t="shared" si="151"/>
        <v>0</v>
      </c>
      <c r="AF253" s="160">
        <f t="shared" si="152"/>
        <v>0</v>
      </c>
      <c r="AG253" s="19">
        <f>AE253-'Multi-Family'!AE240</f>
        <v>-256</v>
      </c>
      <c r="AH253" s="13">
        <f>AG253/'Multi-Family'!AE240</f>
        <v>-1</v>
      </c>
      <c r="AI253" s="12">
        <f>AF253-'Multi-Family'!AF240</f>
        <v>-18894544</v>
      </c>
      <c r="AJ253" s="13">
        <f>AI253/'Multi-Family'!AF240</f>
        <v>-1</v>
      </c>
      <c r="AK253" s="84">
        <f>AK252+AI253</f>
        <v>-18299628</v>
      </c>
      <c r="AM253" s="26">
        <f>AM252/$AM$150</f>
        <v>14.023524</v>
      </c>
      <c r="AN253" s="26">
        <f t="shared" ref="AN253:AX253" si="154">AN252/$AM$150</f>
        <v>32.726573000000002</v>
      </c>
      <c r="AO253" s="26">
        <f t="shared" si="154"/>
        <v>0</v>
      </c>
      <c r="AP253" s="26">
        <f t="shared" si="154"/>
        <v>0</v>
      </c>
      <c r="AQ253" s="26">
        <f t="shared" si="154"/>
        <v>0</v>
      </c>
      <c r="AR253" s="26">
        <f t="shared" si="154"/>
        <v>0</v>
      </c>
      <c r="AS253" s="26">
        <f t="shared" si="154"/>
        <v>0</v>
      </c>
      <c r="AT253" s="26">
        <f t="shared" si="154"/>
        <v>0</v>
      </c>
      <c r="AU253" s="26">
        <f t="shared" si="154"/>
        <v>0</v>
      </c>
      <c r="AV253" s="26">
        <f t="shared" si="154"/>
        <v>0</v>
      </c>
      <c r="AW253" s="26">
        <f t="shared" si="154"/>
        <v>0</v>
      </c>
      <c r="AX253" s="26">
        <f t="shared" si="154"/>
        <v>0</v>
      </c>
    </row>
    <row r="254" spans="1:50" x14ac:dyDescent="0.2">
      <c r="A254" s="2" t="s">
        <v>20</v>
      </c>
      <c r="B254" s="86">
        <v>2023</v>
      </c>
      <c r="C254" s="61">
        <v>0</v>
      </c>
      <c r="D254" s="61">
        <v>0</v>
      </c>
      <c r="E254" s="61">
        <v>0</v>
      </c>
      <c r="F254" s="61">
        <v>0</v>
      </c>
      <c r="G254" s="61">
        <v>0</v>
      </c>
      <c r="H254" s="61">
        <v>0</v>
      </c>
      <c r="I254" s="61">
        <v>0</v>
      </c>
      <c r="J254" s="61">
        <v>0</v>
      </c>
      <c r="K254" s="61">
        <v>0</v>
      </c>
      <c r="L254" s="61">
        <v>0</v>
      </c>
      <c r="M254" s="61">
        <v>0</v>
      </c>
      <c r="N254" s="61">
        <v>0</v>
      </c>
      <c r="O254" s="61">
        <v>0</v>
      </c>
      <c r="P254" s="61">
        <v>0</v>
      </c>
      <c r="Q254" s="61">
        <v>0</v>
      </c>
      <c r="R254" s="61">
        <v>0</v>
      </c>
      <c r="S254" s="61">
        <v>0</v>
      </c>
      <c r="T254" s="61">
        <v>0</v>
      </c>
      <c r="U254" s="61">
        <v>0</v>
      </c>
      <c r="V254" s="61">
        <v>0</v>
      </c>
      <c r="W254" s="61">
        <v>0</v>
      </c>
      <c r="X254" s="61">
        <v>0</v>
      </c>
      <c r="Y254" s="61">
        <v>0</v>
      </c>
      <c r="Z254" s="61">
        <v>0</v>
      </c>
      <c r="AA254" s="61">
        <v>0</v>
      </c>
      <c r="AB254" s="61">
        <v>0</v>
      </c>
      <c r="AC254" s="61">
        <v>0</v>
      </c>
      <c r="AD254" s="74">
        <f t="shared" si="150"/>
        <v>0</v>
      </c>
      <c r="AE254" s="61">
        <f t="shared" si="151"/>
        <v>0</v>
      </c>
      <c r="AF254" s="160">
        <f t="shared" si="152"/>
        <v>0</v>
      </c>
      <c r="AG254" s="19">
        <f>AE254-'Multi-Family'!AE241</f>
        <v>-523</v>
      </c>
      <c r="AH254" s="13">
        <f>AG254/'Multi-Family'!AE241</f>
        <v>-1</v>
      </c>
      <c r="AI254" s="12">
        <f>AF254-'Multi-Family'!AF241</f>
        <v>-46211199</v>
      </c>
      <c r="AJ254" s="13">
        <f>AI254/'Multi-Family'!AF241</f>
        <v>-1</v>
      </c>
      <c r="AK254" s="84">
        <f t="shared" ref="AK254:AK262" si="155">AK253+AI254</f>
        <v>-64510827</v>
      </c>
    </row>
    <row r="255" spans="1:50" x14ac:dyDescent="0.2">
      <c r="A255" s="2" t="s">
        <v>21</v>
      </c>
      <c r="B255" s="86">
        <v>2023</v>
      </c>
      <c r="C255" s="61">
        <v>0</v>
      </c>
      <c r="D255" s="61">
        <v>0</v>
      </c>
      <c r="E255" s="61">
        <v>0</v>
      </c>
      <c r="F255" s="61">
        <v>0</v>
      </c>
      <c r="G255" s="61">
        <v>0</v>
      </c>
      <c r="H255" s="61">
        <v>0</v>
      </c>
      <c r="I255" s="61">
        <v>0</v>
      </c>
      <c r="J255" s="61">
        <v>0</v>
      </c>
      <c r="K255" s="61">
        <v>0</v>
      </c>
      <c r="L255" s="61">
        <v>0</v>
      </c>
      <c r="M255" s="61">
        <v>0</v>
      </c>
      <c r="N255" s="61">
        <v>0</v>
      </c>
      <c r="O255" s="61">
        <v>0</v>
      </c>
      <c r="P255" s="61">
        <v>0</v>
      </c>
      <c r="Q255" s="61">
        <v>0</v>
      </c>
      <c r="R255" s="61">
        <v>0</v>
      </c>
      <c r="S255" s="61">
        <v>0</v>
      </c>
      <c r="T255" s="61">
        <v>0</v>
      </c>
      <c r="U255" s="61">
        <v>0</v>
      </c>
      <c r="V255" s="61">
        <v>0</v>
      </c>
      <c r="W255" s="61">
        <v>0</v>
      </c>
      <c r="X255" s="61">
        <v>0</v>
      </c>
      <c r="Y255" s="61">
        <v>0</v>
      </c>
      <c r="Z255" s="61">
        <v>0</v>
      </c>
      <c r="AA255" s="61">
        <v>0</v>
      </c>
      <c r="AB255" s="61">
        <v>0</v>
      </c>
      <c r="AC255" s="61">
        <v>0</v>
      </c>
      <c r="AD255" s="74">
        <f t="shared" si="150"/>
        <v>0</v>
      </c>
      <c r="AE255" s="61">
        <f t="shared" si="151"/>
        <v>0</v>
      </c>
      <c r="AF255" s="160">
        <f t="shared" si="152"/>
        <v>0</v>
      </c>
      <c r="AG255" s="19">
        <f>AE255-'Multi-Family'!AE242</f>
        <v>-313</v>
      </c>
      <c r="AH255" s="13">
        <f>AG255/'Multi-Family'!AE242</f>
        <v>-1</v>
      </c>
      <c r="AI255" s="12">
        <f>AF255-'Multi-Family'!AF242</f>
        <v>-33068460</v>
      </c>
      <c r="AJ255" s="13">
        <f>AI255/'Multi-Family'!AF242</f>
        <v>-1</v>
      </c>
      <c r="AK255" s="84">
        <f t="shared" si="155"/>
        <v>-97579287</v>
      </c>
    </row>
    <row r="256" spans="1:50" x14ac:dyDescent="0.2">
      <c r="A256" s="2" t="s">
        <v>22</v>
      </c>
      <c r="B256" s="86">
        <v>2023</v>
      </c>
      <c r="C256" s="61">
        <v>0</v>
      </c>
      <c r="D256" s="61">
        <v>0</v>
      </c>
      <c r="E256" s="61">
        <v>0</v>
      </c>
      <c r="F256" s="61">
        <v>0</v>
      </c>
      <c r="G256" s="61">
        <v>0</v>
      </c>
      <c r="H256" s="61">
        <v>0</v>
      </c>
      <c r="I256" s="61">
        <v>0</v>
      </c>
      <c r="J256" s="61">
        <v>0</v>
      </c>
      <c r="K256" s="61">
        <v>0</v>
      </c>
      <c r="L256" s="61">
        <v>0</v>
      </c>
      <c r="M256" s="61">
        <v>0</v>
      </c>
      <c r="N256" s="61">
        <v>0</v>
      </c>
      <c r="O256" s="61">
        <v>0</v>
      </c>
      <c r="P256" s="61">
        <v>0</v>
      </c>
      <c r="Q256" s="61">
        <v>0</v>
      </c>
      <c r="R256" s="61">
        <v>0</v>
      </c>
      <c r="S256" s="61">
        <v>0</v>
      </c>
      <c r="T256" s="61">
        <v>0</v>
      </c>
      <c r="U256" s="61">
        <v>0</v>
      </c>
      <c r="V256" s="61">
        <v>0</v>
      </c>
      <c r="W256" s="61">
        <v>0</v>
      </c>
      <c r="X256" s="61">
        <v>0</v>
      </c>
      <c r="Y256" s="61">
        <v>0</v>
      </c>
      <c r="Z256" s="61">
        <v>0</v>
      </c>
      <c r="AA256" s="61">
        <v>0</v>
      </c>
      <c r="AB256" s="61">
        <v>0</v>
      </c>
      <c r="AC256" s="61">
        <v>0</v>
      </c>
      <c r="AD256" s="74">
        <f t="shared" si="150"/>
        <v>0</v>
      </c>
      <c r="AE256" s="61">
        <f t="shared" si="151"/>
        <v>0</v>
      </c>
      <c r="AF256" s="160">
        <f t="shared" si="152"/>
        <v>0</v>
      </c>
      <c r="AG256" s="19">
        <f>AE256-'Multi-Family'!AE243</f>
        <v>-155</v>
      </c>
      <c r="AH256" s="13">
        <f>AG256/'Multi-Family'!AE243</f>
        <v>-1</v>
      </c>
      <c r="AI256" s="12">
        <f>AF256-'Multi-Family'!AF243</f>
        <v>-16562269</v>
      </c>
      <c r="AJ256" s="13">
        <f>AI256/'Multi-Family'!AF243</f>
        <v>-1</v>
      </c>
      <c r="AK256" s="84">
        <f t="shared" si="155"/>
        <v>-114141556</v>
      </c>
    </row>
    <row r="257" spans="1:37" x14ac:dyDescent="0.2">
      <c r="A257" s="2" t="s">
        <v>23</v>
      </c>
      <c r="B257" s="86">
        <v>2023</v>
      </c>
      <c r="C257" s="61">
        <v>0</v>
      </c>
      <c r="D257" s="61">
        <v>0</v>
      </c>
      <c r="E257" s="61">
        <v>0</v>
      </c>
      <c r="F257" s="61">
        <v>0</v>
      </c>
      <c r="G257" s="61">
        <v>0</v>
      </c>
      <c r="H257" s="61">
        <v>0</v>
      </c>
      <c r="I257" s="61">
        <v>0</v>
      </c>
      <c r="J257" s="61">
        <v>0</v>
      </c>
      <c r="K257" s="61">
        <v>0</v>
      </c>
      <c r="L257" s="61">
        <v>0</v>
      </c>
      <c r="M257" s="61">
        <v>0</v>
      </c>
      <c r="N257" s="61">
        <v>0</v>
      </c>
      <c r="O257" s="61">
        <v>0</v>
      </c>
      <c r="P257" s="61">
        <v>0</v>
      </c>
      <c r="Q257" s="61">
        <v>0</v>
      </c>
      <c r="R257" s="61">
        <v>0</v>
      </c>
      <c r="S257" s="61">
        <v>0</v>
      </c>
      <c r="T257" s="61">
        <v>0</v>
      </c>
      <c r="U257" s="61">
        <v>0</v>
      </c>
      <c r="V257" s="61">
        <v>0</v>
      </c>
      <c r="W257" s="61">
        <v>0</v>
      </c>
      <c r="X257" s="61">
        <v>0</v>
      </c>
      <c r="Y257" s="61">
        <v>0</v>
      </c>
      <c r="Z257" s="61">
        <v>0</v>
      </c>
      <c r="AA257" s="61">
        <v>0</v>
      </c>
      <c r="AB257" s="61">
        <v>0</v>
      </c>
      <c r="AC257" s="61">
        <v>0</v>
      </c>
      <c r="AD257" s="74">
        <f t="shared" si="150"/>
        <v>0</v>
      </c>
      <c r="AE257" s="61">
        <f t="shared" si="151"/>
        <v>0</v>
      </c>
      <c r="AF257" s="160">
        <f t="shared" si="152"/>
        <v>0</v>
      </c>
      <c r="AG257" s="19">
        <f>AE257-'Multi-Family'!AE244</f>
        <v>-258</v>
      </c>
      <c r="AH257" s="13">
        <f>AG257/'Multi-Family'!AE244</f>
        <v>-1</v>
      </c>
      <c r="AI257" s="12">
        <f>AF257-'Multi-Family'!AF244</f>
        <v>-28906564</v>
      </c>
      <c r="AJ257" s="13">
        <f>AI257/'Multi-Family'!AF244</f>
        <v>-1</v>
      </c>
      <c r="AK257" s="84">
        <f t="shared" si="155"/>
        <v>-143048120</v>
      </c>
    </row>
    <row r="258" spans="1:37" x14ac:dyDescent="0.2">
      <c r="A258" s="2" t="s">
        <v>24</v>
      </c>
      <c r="B258" s="86">
        <v>2023</v>
      </c>
      <c r="C258" s="61">
        <v>0</v>
      </c>
      <c r="D258" s="61">
        <v>0</v>
      </c>
      <c r="E258" s="61">
        <v>0</v>
      </c>
      <c r="F258" s="61">
        <v>0</v>
      </c>
      <c r="G258" s="61">
        <v>0</v>
      </c>
      <c r="H258" s="61">
        <v>0</v>
      </c>
      <c r="I258" s="61">
        <v>0</v>
      </c>
      <c r="J258" s="61">
        <v>0</v>
      </c>
      <c r="K258" s="61">
        <v>0</v>
      </c>
      <c r="L258" s="61">
        <v>0</v>
      </c>
      <c r="M258" s="61">
        <v>0</v>
      </c>
      <c r="N258" s="61">
        <v>0</v>
      </c>
      <c r="O258" s="61">
        <v>0</v>
      </c>
      <c r="P258" s="61">
        <v>0</v>
      </c>
      <c r="Q258" s="61">
        <v>0</v>
      </c>
      <c r="R258" s="61">
        <v>0</v>
      </c>
      <c r="S258" s="61">
        <v>0</v>
      </c>
      <c r="T258" s="61">
        <v>0</v>
      </c>
      <c r="U258" s="61">
        <v>0</v>
      </c>
      <c r="V258" s="61">
        <v>0</v>
      </c>
      <c r="W258" s="61">
        <v>0</v>
      </c>
      <c r="X258" s="61">
        <v>0</v>
      </c>
      <c r="Y258" s="61">
        <v>0</v>
      </c>
      <c r="Z258" s="61">
        <v>0</v>
      </c>
      <c r="AA258" s="61">
        <v>0</v>
      </c>
      <c r="AB258" s="61">
        <v>0</v>
      </c>
      <c r="AC258" s="61">
        <v>0</v>
      </c>
      <c r="AD258" s="74">
        <f t="shared" si="150"/>
        <v>0</v>
      </c>
      <c r="AE258" s="61">
        <f t="shared" si="151"/>
        <v>0</v>
      </c>
      <c r="AF258" s="160">
        <f t="shared" si="152"/>
        <v>0</v>
      </c>
      <c r="AG258" s="19">
        <f>AE258-'Multi-Family'!AE245</f>
        <v>-144</v>
      </c>
      <c r="AH258" s="13">
        <f>AG258/'Multi-Family'!AE245</f>
        <v>-1</v>
      </c>
      <c r="AI258" s="12">
        <f>AF258-'Multi-Family'!AF245</f>
        <v>-17466022</v>
      </c>
      <c r="AJ258" s="13">
        <f>AI258/'Multi-Family'!AF245</f>
        <v>-1</v>
      </c>
      <c r="AK258" s="84">
        <f t="shared" si="155"/>
        <v>-160514142</v>
      </c>
    </row>
    <row r="259" spans="1:37" x14ac:dyDescent="0.2">
      <c r="A259" s="2" t="s">
        <v>25</v>
      </c>
      <c r="B259" s="86">
        <v>2023</v>
      </c>
      <c r="C259" s="61">
        <v>0</v>
      </c>
      <c r="D259" s="61">
        <v>0</v>
      </c>
      <c r="E259" s="61">
        <v>0</v>
      </c>
      <c r="F259" s="61">
        <v>0</v>
      </c>
      <c r="G259" s="61">
        <v>0</v>
      </c>
      <c r="H259" s="61">
        <v>0</v>
      </c>
      <c r="I259" s="61">
        <v>0</v>
      </c>
      <c r="J259" s="61">
        <v>0</v>
      </c>
      <c r="K259" s="61">
        <v>0</v>
      </c>
      <c r="L259" s="61">
        <v>0</v>
      </c>
      <c r="M259" s="61">
        <v>0</v>
      </c>
      <c r="N259" s="61">
        <v>0</v>
      </c>
      <c r="O259" s="61">
        <v>0</v>
      </c>
      <c r="P259" s="61">
        <v>0</v>
      </c>
      <c r="Q259" s="61">
        <v>0</v>
      </c>
      <c r="R259" s="61">
        <v>0</v>
      </c>
      <c r="S259" s="61">
        <v>0</v>
      </c>
      <c r="T259" s="61">
        <v>0</v>
      </c>
      <c r="U259" s="61">
        <v>0</v>
      </c>
      <c r="V259" s="61">
        <v>0</v>
      </c>
      <c r="W259" s="61">
        <v>0</v>
      </c>
      <c r="X259" s="61">
        <v>0</v>
      </c>
      <c r="Y259" s="61">
        <v>0</v>
      </c>
      <c r="Z259" s="61">
        <v>0</v>
      </c>
      <c r="AA259" s="61">
        <v>0</v>
      </c>
      <c r="AB259" s="61">
        <v>0</v>
      </c>
      <c r="AC259" s="61">
        <v>0</v>
      </c>
      <c r="AD259" s="74">
        <f t="shared" si="150"/>
        <v>0</v>
      </c>
      <c r="AE259" s="61">
        <f t="shared" si="151"/>
        <v>0</v>
      </c>
      <c r="AF259" s="160">
        <f t="shared" si="152"/>
        <v>0</v>
      </c>
      <c r="AG259" s="19">
        <f>AE259-'Multi-Family'!AE246</f>
        <v>-373</v>
      </c>
      <c r="AH259" s="13">
        <f>AG259/'Multi-Family'!AE246</f>
        <v>-1</v>
      </c>
      <c r="AI259" s="12">
        <f>AF259-'Multi-Family'!AF246</f>
        <v>-43230879</v>
      </c>
      <c r="AJ259" s="13">
        <f>AI259/'Multi-Family'!AF246</f>
        <v>-1</v>
      </c>
      <c r="AK259" s="84">
        <f t="shared" si="155"/>
        <v>-203745021</v>
      </c>
    </row>
    <row r="260" spans="1:37" x14ac:dyDescent="0.2">
      <c r="A260" s="2" t="s">
        <v>26</v>
      </c>
      <c r="B260" s="86">
        <v>2023</v>
      </c>
      <c r="C260" s="61">
        <v>0</v>
      </c>
      <c r="D260" s="61">
        <v>0</v>
      </c>
      <c r="E260" s="61">
        <v>0</v>
      </c>
      <c r="F260" s="61">
        <v>0</v>
      </c>
      <c r="G260" s="61">
        <v>0</v>
      </c>
      <c r="H260" s="61">
        <v>0</v>
      </c>
      <c r="I260" s="61">
        <v>0</v>
      </c>
      <c r="J260" s="61">
        <v>0</v>
      </c>
      <c r="K260" s="61">
        <v>0</v>
      </c>
      <c r="L260" s="61">
        <v>0</v>
      </c>
      <c r="M260" s="61">
        <v>0</v>
      </c>
      <c r="N260" s="61">
        <v>0</v>
      </c>
      <c r="O260" s="61">
        <v>0</v>
      </c>
      <c r="P260" s="61">
        <v>0</v>
      </c>
      <c r="Q260" s="61">
        <v>0</v>
      </c>
      <c r="R260" s="61">
        <v>0</v>
      </c>
      <c r="S260" s="61">
        <v>0</v>
      </c>
      <c r="T260" s="61">
        <v>0</v>
      </c>
      <c r="U260" s="61">
        <v>0</v>
      </c>
      <c r="V260" s="61">
        <v>0</v>
      </c>
      <c r="W260" s="61">
        <v>0</v>
      </c>
      <c r="X260" s="61">
        <v>0</v>
      </c>
      <c r="Y260" s="61">
        <v>0</v>
      </c>
      <c r="Z260" s="61">
        <v>0</v>
      </c>
      <c r="AA260" s="61">
        <v>0</v>
      </c>
      <c r="AB260" s="61">
        <v>0</v>
      </c>
      <c r="AC260" s="61">
        <v>0</v>
      </c>
      <c r="AD260" s="74">
        <f t="shared" si="150"/>
        <v>0</v>
      </c>
      <c r="AE260" s="61">
        <f t="shared" si="151"/>
        <v>0</v>
      </c>
      <c r="AF260" s="160">
        <f t="shared" si="152"/>
        <v>0</v>
      </c>
      <c r="AG260" s="19">
        <f>AE260-'Multi-Family'!AE247</f>
        <v>-421</v>
      </c>
      <c r="AH260" s="13">
        <f>AG260/'Multi-Family'!AE247</f>
        <v>-1</v>
      </c>
      <c r="AI260" s="12">
        <f>AF260-'Multi-Family'!AF247</f>
        <v>-38396107</v>
      </c>
      <c r="AJ260" s="13">
        <f>AI260/'Multi-Family'!AF247</f>
        <v>-1</v>
      </c>
      <c r="AK260" s="84">
        <f t="shared" si="155"/>
        <v>-242141128</v>
      </c>
    </row>
    <row r="261" spans="1:37" x14ac:dyDescent="0.2">
      <c r="A261" s="2" t="s">
        <v>27</v>
      </c>
      <c r="B261" s="86">
        <v>2023</v>
      </c>
      <c r="C261" s="61">
        <v>0</v>
      </c>
      <c r="D261" s="61">
        <v>0</v>
      </c>
      <c r="E261" s="61">
        <v>0</v>
      </c>
      <c r="F261" s="61">
        <v>0</v>
      </c>
      <c r="G261" s="61">
        <v>0</v>
      </c>
      <c r="H261" s="61">
        <v>0</v>
      </c>
      <c r="I261" s="61">
        <v>0</v>
      </c>
      <c r="J261" s="61">
        <v>0</v>
      </c>
      <c r="K261" s="61">
        <v>0</v>
      </c>
      <c r="L261" s="61">
        <v>0</v>
      </c>
      <c r="M261" s="61">
        <v>0</v>
      </c>
      <c r="N261" s="61">
        <v>0</v>
      </c>
      <c r="O261" s="61">
        <v>0</v>
      </c>
      <c r="P261" s="61">
        <v>0</v>
      </c>
      <c r="Q261" s="61">
        <v>0</v>
      </c>
      <c r="R261" s="61">
        <v>0</v>
      </c>
      <c r="S261" s="61">
        <v>0</v>
      </c>
      <c r="T261" s="61">
        <v>0</v>
      </c>
      <c r="U261" s="61">
        <v>0</v>
      </c>
      <c r="V261" s="61">
        <v>0</v>
      </c>
      <c r="W261" s="61">
        <v>0</v>
      </c>
      <c r="X261" s="61">
        <v>0</v>
      </c>
      <c r="Y261" s="61">
        <v>0</v>
      </c>
      <c r="Z261" s="61">
        <v>0</v>
      </c>
      <c r="AA261" s="61">
        <v>0</v>
      </c>
      <c r="AB261" s="61">
        <v>0</v>
      </c>
      <c r="AC261" s="61">
        <v>0</v>
      </c>
      <c r="AD261" s="74">
        <f t="shared" si="150"/>
        <v>0</v>
      </c>
      <c r="AE261" s="61">
        <f t="shared" si="151"/>
        <v>0</v>
      </c>
      <c r="AF261" s="160">
        <f t="shared" si="152"/>
        <v>0</v>
      </c>
      <c r="AG261" s="19">
        <f>AE261-'Multi-Family'!AE248</f>
        <v>-419</v>
      </c>
      <c r="AH261" s="13">
        <f>AG261/'Multi-Family'!AE248</f>
        <v>-1</v>
      </c>
      <c r="AI261" s="12">
        <f>AF261-'Multi-Family'!AF248</f>
        <v>-55033960</v>
      </c>
      <c r="AJ261" s="13">
        <f>AI261/'Multi-Family'!AF248</f>
        <v>-1</v>
      </c>
      <c r="AK261" s="84">
        <f t="shared" si="155"/>
        <v>-297175088</v>
      </c>
    </row>
    <row r="262" spans="1:37" x14ac:dyDescent="0.2">
      <c r="A262" s="2" t="s">
        <v>28</v>
      </c>
      <c r="B262" s="86">
        <v>2023</v>
      </c>
      <c r="C262" s="61">
        <v>0</v>
      </c>
      <c r="D262" s="61">
        <v>0</v>
      </c>
      <c r="E262" s="61">
        <v>0</v>
      </c>
      <c r="F262" s="61">
        <v>0</v>
      </c>
      <c r="G262" s="61">
        <v>0</v>
      </c>
      <c r="H262" s="61">
        <v>0</v>
      </c>
      <c r="I262" s="61">
        <v>0</v>
      </c>
      <c r="J262" s="61">
        <v>0</v>
      </c>
      <c r="K262" s="61">
        <v>0</v>
      </c>
      <c r="L262" s="61">
        <v>0</v>
      </c>
      <c r="M262" s="61">
        <v>0</v>
      </c>
      <c r="N262" s="61">
        <v>0</v>
      </c>
      <c r="O262" s="61">
        <v>0</v>
      </c>
      <c r="P262" s="61">
        <v>0</v>
      </c>
      <c r="Q262" s="61">
        <v>0</v>
      </c>
      <c r="R262" s="61">
        <v>0</v>
      </c>
      <c r="S262" s="61">
        <v>0</v>
      </c>
      <c r="T262" s="61">
        <v>0</v>
      </c>
      <c r="U262" s="61">
        <v>0</v>
      </c>
      <c r="V262" s="61">
        <v>0</v>
      </c>
      <c r="W262" s="61">
        <v>0</v>
      </c>
      <c r="X262" s="61">
        <v>0</v>
      </c>
      <c r="Y262" s="61">
        <v>0</v>
      </c>
      <c r="Z262" s="61">
        <v>0</v>
      </c>
      <c r="AA262" s="61">
        <v>0</v>
      </c>
      <c r="AB262" s="61">
        <v>0</v>
      </c>
      <c r="AC262" s="61">
        <v>0</v>
      </c>
      <c r="AD262" s="74">
        <f t="shared" si="150"/>
        <v>0</v>
      </c>
      <c r="AE262" s="61">
        <f t="shared" si="151"/>
        <v>0</v>
      </c>
      <c r="AF262" s="160">
        <f t="shared" si="152"/>
        <v>0</v>
      </c>
      <c r="AG262" s="19">
        <f>AE262-'Multi-Family'!AE249</f>
        <v>-49</v>
      </c>
      <c r="AH262" s="13">
        <f>AG262/'Multi-Family'!AE249</f>
        <v>-1</v>
      </c>
      <c r="AI262" s="12">
        <f>AF262-'Multi-Family'!AF249</f>
        <v>-7966792</v>
      </c>
      <c r="AJ262" s="13">
        <f>AI262/'Multi-Family'!AF249</f>
        <v>-1</v>
      </c>
      <c r="AK262" s="84">
        <f t="shared" si="155"/>
        <v>-305141880</v>
      </c>
    </row>
    <row r="263" spans="1:37" ht="13.5" thickBot="1" x14ac:dyDescent="0.25">
      <c r="A263" s="14" t="s">
        <v>29</v>
      </c>
      <c r="B263" s="86">
        <v>2023</v>
      </c>
      <c r="C263" s="156">
        <f t="shared" ref="C263:AC263" si="156">SUM(C251:C262)</f>
        <v>2</v>
      </c>
      <c r="D263" s="156">
        <f t="shared" si="156"/>
        <v>120</v>
      </c>
      <c r="E263" s="64">
        <f t="shared" si="156"/>
        <v>15252400</v>
      </c>
      <c r="F263" s="156">
        <f t="shared" si="156"/>
        <v>0</v>
      </c>
      <c r="G263" s="156">
        <f t="shared" si="156"/>
        <v>0</v>
      </c>
      <c r="H263" s="49">
        <f t="shared" si="156"/>
        <v>0</v>
      </c>
      <c r="I263" s="156">
        <f t="shared" si="156"/>
        <v>20</v>
      </c>
      <c r="J263" s="156">
        <f t="shared" si="156"/>
        <v>470</v>
      </c>
      <c r="K263" s="64">
        <f t="shared" si="156"/>
        <v>30536557</v>
      </c>
      <c r="L263" s="156">
        <f t="shared" si="156"/>
        <v>0</v>
      </c>
      <c r="M263" s="156">
        <f t="shared" si="156"/>
        <v>0</v>
      </c>
      <c r="N263" s="64">
        <f t="shared" si="156"/>
        <v>0</v>
      </c>
      <c r="O263" s="156">
        <f t="shared" si="156"/>
        <v>0</v>
      </c>
      <c r="P263" s="156">
        <f t="shared" si="156"/>
        <v>0</v>
      </c>
      <c r="Q263" s="64">
        <f t="shared" si="156"/>
        <v>0</v>
      </c>
      <c r="R263" s="156">
        <f>SUM(R251:R262)</f>
        <v>0</v>
      </c>
      <c r="S263" s="156">
        <f t="shared" si="156"/>
        <v>0</v>
      </c>
      <c r="T263" s="156">
        <f t="shared" si="156"/>
        <v>0</v>
      </c>
      <c r="U263" s="156">
        <f t="shared" si="156"/>
        <v>0</v>
      </c>
      <c r="V263" s="156">
        <f t="shared" si="156"/>
        <v>0</v>
      </c>
      <c r="W263" s="156">
        <f t="shared" si="156"/>
        <v>0</v>
      </c>
      <c r="X263" s="156">
        <f t="shared" si="156"/>
        <v>0</v>
      </c>
      <c r="Y263" s="156">
        <f t="shared" si="156"/>
        <v>0</v>
      </c>
      <c r="Z263" s="64">
        <f t="shared" si="156"/>
        <v>0</v>
      </c>
      <c r="AA263" s="156">
        <f t="shared" si="156"/>
        <v>4</v>
      </c>
      <c r="AB263" s="156">
        <f t="shared" si="156"/>
        <v>8</v>
      </c>
      <c r="AC263" s="49">
        <f t="shared" si="156"/>
        <v>961140</v>
      </c>
      <c r="AD263" s="161">
        <f>SUM(AD251:AD262)</f>
        <v>26</v>
      </c>
      <c r="AE263" s="156">
        <f t="shared" ref="AE263:AF263" si="157">SUM(AE251:AE262)</f>
        <v>598</v>
      </c>
      <c r="AF263" s="80">
        <f t="shared" si="157"/>
        <v>46750097</v>
      </c>
      <c r="AG263" s="20">
        <f>AE263-'Multi-Family'!AE250</f>
        <v>-2968</v>
      </c>
      <c r="AH263" s="18">
        <f>AG263/'Multi-Family'!AE250</f>
        <v>-0.83230510375771172</v>
      </c>
      <c r="AI263" s="17">
        <f>AF263-'Multi-Family'!AF250</f>
        <v>-305141880</v>
      </c>
      <c r="AJ263" s="18">
        <f>AI263/'Multi-Family'!AF250</f>
        <v>-0.86714645386757427</v>
      </c>
      <c r="AK263" s="85">
        <f>AI263</f>
        <v>-305141880</v>
      </c>
    </row>
    <row r="264" spans="1:37" ht="15.75" x14ac:dyDescent="0.25">
      <c r="A264" s="58" t="s">
        <v>53</v>
      </c>
      <c r="B264" s="59"/>
      <c r="C264" s="59"/>
      <c r="D264" s="59"/>
      <c r="E264" s="59"/>
      <c r="F264" s="59"/>
      <c r="G264" s="59"/>
      <c r="H264" s="59"/>
      <c r="I264" s="59"/>
      <c r="J264" s="59"/>
      <c r="K264" s="59"/>
      <c r="L264" s="59"/>
      <c r="M264" s="59"/>
      <c r="N264" s="59"/>
      <c r="O264" s="59"/>
      <c r="P264" s="59"/>
      <c r="Q264" s="59"/>
      <c r="R264" s="59"/>
      <c r="S264" s="59"/>
      <c r="T264" s="59"/>
      <c r="U264" s="59"/>
      <c r="V264" s="59"/>
      <c r="W264" s="59"/>
      <c r="X264" s="59"/>
      <c r="Y264" s="59"/>
      <c r="Z264" s="59"/>
      <c r="AA264" s="59"/>
      <c r="AB264" s="59"/>
      <c r="AC264" s="59"/>
      <c r="AD264" s="59"/>
      <c r="AE264" s="59"/>
      <c r="AF264" s="59"/>
      <c r="AG264" s="59"/>
      <c r="AH264" s="59"/>
      <c r="AI264" s="59"/>
      <c r="AJ264" s="59"/>
      <c r="AK264" s="59"/>
    </row>
    <row r="265" spans="1:37" ht="15.75" x14ac:dyDescent="0.25">
      <c r="A265" s="59" t="s">
        <v>34</v>
      </c>
      <c r="B265" s="59"/>
      <c r="C265" s="59"/>
      <c r="D265" s="59"/>
      <c r="E265" s="59"/>
      <c r="F265" s="59"/>
      <c r="G265" s="59"/>
      <c r="H265" s="59"/>
      <c r="I265" s="59"/>
      <c r="J265" s="59"/>
      <c r="K265" s="59"/>
      <c r="L265" s="59"/>
      <c r="M265" s="59"/>
      <c r="N265" s="59"/>
      <c r="O265" s="59"/>
      <c r="P265" s="59"/>
      <c r="Q265" s="59"/>
      <c r="R265" s="59"/>
      <c r="S265" s="59"/>
      <c r="T265" s="59"/>
      <c r="U265" s="59"/>
      <c r="V265" s="59"/>
      <c r="W265" s="59"/>
      <c r="X265" s="59"/>
      <c r="Y265" s="59"/>
      <c r="Z265" s="59"/>
      <c r="AA265" s="59"/>
      <c r="AB265" s="59"/>
      <c r="AC265" s="59"/>
      <c r="AD265" s="59"/>
      <c r="AE265" s="59"/>
      <c r="AF265" s="59"/>
      <c r="AG265" s="59"/>
      <c r="AH265" s="59"/>
      <c r="AI265" s="59"/>
      <c r="AJ265" s="59"/>
      <c r="AK265" s="59"/>
    </row>
    <row r="266" spans="1:37" ht="15.75" x14ac:dyDescent="0.25">
      <c r="A266" s="59" t="s">
        <v>42</v>
      </c>
      <c r="B266" s="59"/>
      <c r="C266" s="59"/>
      <c r="D266" s="59"/>
      <c r="E266" s="59"/>
      <c r="F266" s="59"/>
      <c r="G266" s="59"/>
      <c r="H266" s="59"/>
      <c r="I266" s="59"/>
      <c r="J266" s="59"/>
      <c r="K266" s="59"/>
      <c r="L266" s="59"/>
      <c r="M266" s="59"/>
      <c r="N266" s="59"/>
      <c r="O266" s="59"/>
      <c r="P266" s="59"/>
      <c r="Q266" s="59"/>
      <c r="R266" s="59"/>
      <c r="S266" s="59"/>
      <c r="T266" s="59"/>
      <c r="U266" s="59"/>
      <c r="V266" s="59"/>
      <c r="W266" s="59"/>
      <c r="X266" s="59"/>
      <c r="Y266" s="59"/>
      <c r="Z266" s="59"/>
      <c r="AA266" s="59"/>
      <c r="AB266" s="59"/>
      <c r="AC266" s="59"/>
      <c r="AD266" s="59"/>
      <c r="AE266" s="59"/>
      <c r="AF266" s="59"/>
      <c r="AG266" s="59"/>
      <c r="AH266" s="59"/>
      <c r="AI266" s="59"/>
      <c r="AJ266" s="59"/>
      <c r="AK266" s="59"/>
    </row>
    <row r="267" spans="1:37" ht="15.75" x14ac:dyDescent="0.25">
      <c r="A267" s="59"/>
      <c r="B267" s="59"/>
      <c r="C267" s="59"/>
      <c r="D267" s="59"/>
      <c r="E267" s="59"/>
      <c r="F267" s="59"/>
      <c r="G267" s="59"/>
      <c r="H267" s="59"/>
      <c r="I267" s="59"/>
      <c r="J267" s="59"/>
      <c r="K267" s="59"/>
      <c r="L267" s="59"/>
      <c r="M267" s="59"/>
      <c r="N267" s="59"/>
      <c r="O267" s="59"/>
      <c r="P267" s="59"/>
      <c r="Q267" s="59"/>
      <c r="R267" s="59"/>
      <c r="S267" s="59"/>
      <c r="T267" s="59"/>
      <c r="U267" s="59"/>
      <c r="V267" s="59"/>
      <c r="W267" s="59"/>
      <c r="X267" s="59"/>
      <c r="Y267" s="59"/>
      <c r="Z267" s="59"/>
      <c r="AA267" s="59"/>
      <c r="AB267" s="59"/>
      <c r="AC267" s="59"/>
      <c r="AD267" s="59"/>
      <c r="AE267" s="59"/>
      <c r="AF267" s="59"/>
      <c r="AG267" s="59"/>
      <c r="AH267" s="59"/>
      <c r="AI267" s="59"/>
      <c r="AJ267" s="59"/>
      <c r="AK267" s="59"/>
    </row>
    <row r="268" spans="1:37" ht="15.75" x14ac:dyDescent="0.25">
      <c r="A268" s="59" t="s">
        <v>45</v>
      </c>
      <c r="B268" s="59"/>
      <c r="C268" s="59"/>
      <c r="D268" s="59"/>
      <c r="E268" s="59"/>
      <c r="F268" s="59"/>
      <c r="G268" s="59"/>
      <c r="H268" s="59"/>
      <c r="I268" s="59"/>
      <c r="J268" s="59"/>
      <c r="K268" s="59"/>
      <c r="L268" s="59"/>
      <c r="M268" s="59"/>
      <c r="N268" s="59"/>
      <c r="O268" s="59"/>
      <c r="P268" s="59"/>
      <c r="Q268" s="59"/>
      <c r="R268" s="59"/>
      <c r="S268" s="59"/>
      <c r="T268" s="59"/>
      <c r="U268" s="59"/>
      <c r="V268" s="59"/>
      <c r="W268" s="59"/>
      <c r="X268" s="59"/>
      <c r="Y268" s="59"/>
      <c r="Z268" s="59"/>
      <c r="AA268" s="59"/>
      <c r="AB268" s="59"/>
      <c r="AC268" s="59"/>
      <c r="AD268" s="59"/>
      <c r="AE268" s="59"/>
      <c r="AF268" s="59"/>
      <c r="AG268" s="59"/>
      <c r="AH268" s="59"/>
      <c r="AI268" s="59"/>
      <c r="AJ268" s="59"/>
      <c r="AK268" s="59"/>
    </row>
    <row r="269" spans="1:37" ht="15.75" x14ac:dyDescent="0.25">
      <c r="A269" s="59"/>
      <c r="B269" s="59"/>
      <c r="C269" s="59"/>
      <c r="D269" s="59"/>
      <c r="E269" s="59"/>
      <c r="F269" s="59"/>
      <c r="G269" s="59"/>
      <c r="H269" s="59"/>
      <c r="I269" s="59"/>
      <c r="J269" s="59"/>
      <c r="K269" s="59"/>
      <c r="L269" s="59"/>
      <c r="M269" s="59"/>
      <c r="N269" s="59"/>
      <c r="O269" s="59"/>
      <c r="P269" s="59"/>
      <c r="Q269" s="59"/>
      <c r="R269" s="59"/>
      <c r="S269" s="59"/>
      <c r="T269" s="59"/>
      <c r="U269" s="59"/>
      <c r="V269" s="59"/>
      <c r="W269" s="59"/>
      <c r="X269" s="59"/>
      <c r="Y269" s="59"/>
      <c r="Z269" s="59"/>
      <c r="AA269" s="59"/>
      <c r="AB269" s="59"/>
      <c r="AC269" s="59"/>
      <c r="AD269" s="59"/>
      <c r="AE269" s="59"/>
      <c r="AF269" s="59"/>
      <c r="AG269" s="59"/>
      <c r="AH269" s="59"/>
      <c r="AI269" s="59"/>
      <c r="AJ269" s="59"/>
      <c r="AK269" s="59"/>
    </row>
    <row r="270" spans="1:37" ht="15.75" x14ac:dyDescent="0.25">
      <c r="A270" s="59" t="s">
        <v>55</v>
      </c>
      <c r="B270" s="59"/>
      <c r="C270" s="59"/>
      <c r="D270" s="59"/>
      <c r="E270" s="59"/>
      <c r="F270" s="59"/>
      <c r="G270" s="59"/>
      <c r="H270" s="59"/>
      <c r="I270" s="59"/>
      <c r="J270" s="59"/>
      <c r="K270" s="59"/>
      <c r="L270" s="59"/>
      <c r="M270" s="59"/>
      <c r="N270" s="59"/>
      <c r="O270" s="59"/>
      <c r="P270" s="59"/>
      <c r="Q270" s="59"/>
      <c r="R270" s="59"/>
      <c r="S270" s="59"/>
      <c r="T270" s="59"/>
      <c r="U270" s="59"/>
      <c r="V270" s="59"/>
      <c r="W270" s="59"/>
      <c r="X270" s="59"/>
      <c r="Y270" s="59"/>
      <c r="Z270" s="59"/>
      <c r="AA270" s="59"/>
      <c r="AB270" s="59"/>
      <c r="AC270" s="59"/>
      <c r="AD270" s="59"/>
      <c r="AE270" s="59"/>
      <c r="AF270" s="59"/>
      <c r="AG270" s="59"/>
      <c r="AH270" s="59"/>
      <c r="AI270" s="59"/>
      <c r="AJ270" s="59"/>
      <c r="AK270" s="59"/>
    </row>
  </sheetData>
  <mergeCells count="13">
    <mergeCell ref="AA2:AC2"/>
    <mergeCell ref="AD2:AF2"/>
    <mergeCell ref="AG2:AK2"/>
    <mergeCell ref="A1:AK1"/>
    <mergeCell ref="A2:B2"/>
    <mergeCell ref="C2:E2"/>
    <mergeCell ref="F2:H2"/>
    <mergeCell ref="I2:K2"/>
    <mergeCell ref="L2:N2"/>
    <mergeCell ref="O2:Q2"/>
    <mergeCell ref="R2:T2"/>
    <mergeCell ref="U2:W2"/>
    <mergeCell ref="X2:Z2"/>
  </mergeCells>
  <conditionalFormatting sqref="A4:E16 I4:AF16">
    <cfRule type="expression" dxfId="50" priority="19">
      <formula>MOD(ROW(),2)=1</formula>
    </cfRule>
  </conditionalFormatting>
  <conditionalFormatting sqref="A17:E29 I17:AK29">
    <cfRule type="expression" dxfId="49" priority="18">
      <formula>MOD(ROW(),2)=1</formula>
    </cfRule>
  </conditionalFormatting>
  <conditionalFormatting sqref="A30:E42 I30:AK42">
    <cfRule type="expression" dxfId="48" priority="17">
      <formula>MOD(ROW(),2)=1</formula>
    </cfRule>
  </conditionalFormatting>
  <conditionalFormatting sqref="A43:E55 I43:AK55">
    <cfRule type="expression" dxfId="47" priority="16">
      <formula>MOD(ROW(),2)=1</formula>
    </cfRule>
  </conditionalFormatting>
  <conditionalFormatting sqref="A56:E68 I56:AK68">
    <cfRule type="expression" dxfId="46" priority="15">
      <formula>MOD(ROW(),2)=1</formula>
    </cfRule>
  </conditionalFormatting>
  <conditionalFormatting sqref="A69:E81 I69:AK81">
    <cfRule type="expression" dxfId="45" priority="14">
      <formula>MOD(ROW(),2)=1</formula>
    </cfRule>
  </conditionalFormatting>
  <conditionalFormatting sqref="A82:E94 I82:AK94">
    <cfRule type="expression" dxfId="44" priority="13">
      <formula>MOD(ROW(),2)=1</formula>
    </cfRule>
  </conditionalFormatting>
  <conditionalFormatting sqref="A95:E107 I95:AK107">
    <cfRule type="expression" dxfId="43" priority="12">
      <formula>MOD(ROW(),2)=1</formula>
    </cfRule>
  </conditionalFormatting>
  <conditionalFormatting sqref="A108:E120 I108:AK120">
    <cfRule type="expression" dxfId="42" priority="11">
      <formula>MOD(ROW(),2)=1</formula>
    </cfRule>
  </conditionalFormatting>
  <conditionalFormatting sqref="A121:E133 I121:AK133">
    <cfRule type="expression" dxfId="41" priority="10">
      <formula>MOD(ROW(),2)=1</formula>
    </cfRule>
  </conditionalFormatting>
  <conditionalFormatting sqref="A134:E146 I134:AK146">
    <cfRule type="expression" dxfId="40" priority="9">
      <formula>MOD(ROW(),2)=1</formula>
    </cfRule>
  </conditionalFormatting>
  <conditionalFormatting sqref="A147:AK159">
    <cfRule type="expression" dxfId="39" priority="8">
      <formula>MOD(ROW(),2)=1</formula>
    </cfRule>
  </conditionalFormatting>
  <conditionalFormatting sqref="A160:AK172">
    <cfRule type="expression" dxfId="38" priority="7">
      <formula>MOD(ROW(),2)=1</formula>
    </cfRule>
  </conditionalFormatting>
  <conditionalFormatting sqref="A173:AK185">
    <cfRule type="expression" dxfId="37" priority="6">
      <formula>MOD(ROW(),2)=1</formula>
    </cfRule>
  </conditionalFormatting>
  <conditionalFormatting sqref="A186:AK198">
    <cfRule type="expression" dxfId="36" priority="3">
      <formula>MOD(ROW(),2)=1</formula>
    </cfRule>
  </conditionalFormatting>
  <conditionalFormatting sqref="A199:AK211">
    <cfRule type="expression" dxfId="35" priority="2">
      <formula>MOD(ROW(),2)=1</formula>
    </cfRule>
  </conditionalFormatting>
  <conditionalFormatting sqref="A212:AK263">
    <cfRule type="expression" dxfId="34" priority="1">
      <formula>MOD(ROW(),2)=1</formula>
    </cfRule>
  </conditionalFormatting>
  <pageMargins left="0.7" right="0.7" top="0.75" bottom="0.75" header="0.3" footer="0.3"/>
  <pageSetup orientation="portrait" r:id="rId1"/>
  <ignoredErrors>
    <ignoredError sqref="AD237:AF237 AD250:AF250"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72"/>
  <sheetViews>
    <sheetView zoomScaleNormal="100" workbookViewId="0">
      <pane xSplit="2" ySplit="4" topLeftCell="C239" activePane="bottomRight" state="frozen"/>
      <selection pane="topRight" activeCell="C1" sqref="C1"/>
      <selection pane="bottomLeft" activeCell="A5" sqref="A5"/>
      <selection pane="bottomRight" activeCell="F254" sqref="F254"/>
    </sheetView>
  </sheetViews>
  <sheetFormatPr defaultColWidth="9.140625" defaultRowHeight="12.75" x14ac:dyDescent="0.2"/>
  <cols>
    <col min="1" max="1" width="7.28515625" style="1" customWidth="1"/>
    <col min="2" max="2" width="5" style="1" bestFit="1" customWidth="1"/>
    <col min="3" max="3" width="4.7109375" style="1" bestFit="1" customWidth="1"/>
    <col min="4" max="4" width="10" style="1" bestFit="1" customWidth="1"/>
    <col min="5" max="5" width="9.5703125" style="1" customWidth="1"/>
    <col min="6" max="6" width="14.140625" style="1" customWidth="1"/>
    <col min="7" max="7" width="5.140625" style="1" bestFit="1" customWidth="1"/>
    <col min="8" max="8" width="12" style="1" bestFit="1" customWidth="1"/>
    <col min="9" max="9" width="5.140625" style="1" bestFit="1" customWidth="1"/>
    <col min="10" max="10" width="13.5703125" style="1" bestFit="1" customWidth="1"/>
    <col min="11" max="11" width="4.7109375" style="1" bestFit="1" customWidth="1"/>
    <col min="12" max="12" width="11" style="1" bestFit="1" customWidth="1"/>
    <col min="13" max="13" width="4.7109375" style="1" bestFit="1" customWidth="1"/>
    <col min="14" max="14" width="11" style="1" bestFit="1" customWidth="1"/>
    <col min="15" max="15" width="4.7109375" style="1" bestFit="1" customWidth="1"/>
    <col min="16" max="16" width="9.85546875" style="1" bestFit="1" customWidth="1"/>
    <col min="17" max="17" width="4.7109375" style="1" bestFit="1" customWidth="1"/>
    <col min="18" max="18" width="12" style="1" bestFit="1" customWidth="1"/>
    <col min="19" max="19" width="13.140625" style="1" customWidth="1"/>
    <col min="20" max="20" width="12" style="1" bestFit="1" customWidth="1"/>
    <col min="21" max="21" width="5.140625" style="1" bestFit="1" customWidth="1"/>
    <col min="22" max="22" width="13.7109375" style="1" customWidth="1"/>
    <col min="23" max="23" width="5.140625" style="1" bestFit="1" customWidth="1"/>
    <col min="24" max="24" width="7.28515625" style="1" bestFit="1" customWidth="1"/>
    <col min="25" max="25" width="13.5703125" style="1" bestFit="1" customWidth="1"/>
    <col min="26" max="26" width="7.7109375" style="1" bestFit="1" customWidth="1"/>
    <col min="27" max="27" width="13.5703125" style="1" bestFit="1" customWidth="1"/>
    <col min="28" max="28" width="9.140625" style="1"/>
    <col min="29" max="29" width="12" style="1" hidden="1" customWidth="1"/>
    <col min="30" max="30" width="11.28515625" style="1" hidden="1" customWidth="1"/>
    <col min="31" max="31" width="11" style="1" hidden="1" customWidth="1"/>
    <col min="32" max="32" width="9.85546875" style="1" hidden="1" customWidth="1"/>
    <col min="33" max="36" width="12" style="1" hidden="1" customWidth="1"/>
    <col min="37" max="37" width="11.28515625" style="1" hidden="1" customWidth="1"/>
    <col min="38" max="38" width="12" style="1" hidden="1" customWidth="1"/>
    <col min="39" max="40" width="11.28515625" style="1" hidden="1" customWidth="1"/>
    <col min="41" max="16384" width="9.140625" style="1"/>
  </cols>
  <sheetData>
    <row r="1" spans="1:43" ht="20.25" customHeight="1" x14ac:dyDescent="0.4">
      <c r="A1" s="188" t="s">
        <v>36</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row>
    <row r="2" spans="1:43" ht="21" x14ac:dyDescent="0.35">
      <c r="A2" s="189" t="s">
        <v>37</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row>
    <row r="3" spans="1:43" x14ac:dyDescent="0.2">
      <c r="A3" s="127"/>
      <c r="B3" s="128"/>
      <c r="C3" s="173" t="s">
        <v>1</v>
      </c>
      <c r="D3" s="173"/>
      <c r="E3" s="173" t="s">
        <v>9</v>
      </c>
      <c r="F3" s="173"/>
      <c r="G3" s="173" t="s">
        <v>2</v>
      </c>
      <c r="H3" s="173"/>
      <c r="I3" s="173" t="s">
        <v>3</v>
      </c>
      <c r="J3" s="173"/>
      <c r="K3" s="173" t="s">
        <v>32</v>
      </c>
      <c r="L3" s="173"/>
      <c r="M3" s="173" t="s">
        <v>5</v>
      </c>
      <c r="N3" s="173"/>
      <c r="O3" s="173" t="s">
        <v>6</v>
      </c>
      <c r="P3" s="173"/>
      <c r="Q3" s="173" t="s">
        <v>7</v>
      </c>
      <c r="R3" s="173"/>
      <c r="S3" s="174" t="s">
        <v>8</v>
      </c>
      <c r="T3" s="175"/>
      <c r="U3" s="166" t="s">
        <v>10</v>
      </c>
      <c r="V3" s="167"/>
      <c r="W3" s="168" t="s">
        <v>11</v>
      </c>
      <c r="X3" s="169"/>
      <c r="Y3" s="169"/>
      <c r="Z3" s="169"/>
      <c r="AA3" s="170"/>
    </row>
    <row r="4" spans="1:43" ht="13.5" thickBot="1" x14ac:dyDescent="0.25">
      <c r="A4" s="40" t="s">
        <v>12</v>
      </c>
      <c r="B4" s="41" t="s">
        <v>13</v>
      </c>
      <c r="C4" s="40" t="s">
        <v>14</v>
      </c>
      <c r="D4" s="40" t="s">
        <v>15</v>
      </c>
      <c r="E4" s="40" t="s">
        <v>14</v>
      </c>
      <c r="F4" s="40" t="s">
        <v>15</v>
      </c>
      <c r="G4" s="40" t="s">
        <v>14</v>
      </c>
      <c r="H4" s="40" t="s">
        <v>15</v>
      </c>
      <c r="I4" s="40" t="s">
        <v>14</v>
      </c>
      <c r="J4" s="40" t="s">
        <v>15</v>
      </c>
      <c r="K4" s="40" t="s">
        <v>14</v>
      </c>
      <c r="L4" s="40" t="s">
        <v>15</v>
      </c>
      <c r="M4" s="40" t="s">
        <v>14</v>
      </c>
      <c r="N4" s="40" t="s">
        <v>15</v>
      </c>
      <c r="O4" s="40" t="s">
        <v>14</v>
      </c>
      <c r="P4" s="40" t="s">
        <v>15</v>
      </c>
      <c r="Q4" s="40" t="s">
        <v>14</v>
      </c>
      <c r="R4" s="40" t="s">
        <v>15</v>
      </c>
      <c r="S4" s="42" t="s">
        <v>14</v>
      </c>
      <c r="T4" s="41" t="s">
        <v>15</v>
      </c>
      <c r="U4" s="36" t="s">
        <v>14</v>
      </c>
      <c r="V4" s="37" t="s">
        <v>15</v>
      </c>
      <c r="W4" s="38" t="s">
        <v>14</v>
      </c>
      <c r="X4" s="39" t="s">
        <v>50</v>
      </c>
      <c r="Y4" s="39" t="s">
        <v>15</v>
      </c>
      <c r="Z4" s="39" t="s">
        <v>51</v>
      </c>
      <c r="AA4" s="39" t="s">
        <v>16</v>
      </c>
    </row>
    <row r="5" spans="1:43" x14ac:dyDescent="0.2">
      <c r="A5" s="26" t="s">
        <v>17</v>
      </c>
      <c r="B5" s="9">
        <v>2004</v>
      </c>
      <c r="C5" s="45">
        <v>0</v>
      </c>
      <c r="D5" s="43">
        <v>0</v>
      </c>
      <c r="E5" s="107"/>
      <c r="F5" s="108"/>
      <c r="G5" s="45">
        <v>16</v>
      </c>
      <c r="H5" s="43">
        <v>2632997</v>
      </c>
      <c r="I5" s="45">
        <v>1</v>
      </c>
      <c r="J5" s="43">
        <v>532518</v>
      </c>
      <c r="K5" s="45">
        <v>0</v>
      </c>
      <c r="L5" s="43">
        <v>0</v>
      </c>
      <c r="M5" s="45">
        <v>2</v>
      </c>
      <c r="N5" s="43">
        <v>195000</v>
      </c>
      <c r="O5" s="45">
        <v>0</v>
      </c>
      <c r="P5" s="43">
        <v>0</v>
      </c>
      <c r="Q5" s="45">
        <v>0</v>
      </c>
      <c r="R5" s="43">
        <v>0</v>
      </c>
      <c r="S5" s="10">
        <v>1</v>
      </c>
      <c r="T5" s="10">
        <v>30192</v>
      </c>
      <c r="U5" s="21">
        <f t="shared" ref="U5:U16" si="0">SUM(C5+G5+I5+K5+M5+O5+Q5+S5)</f>
        <v>20</v>
      </c>
      <c r="V5" s="22">
        <f t="shared" ref="V5:V16" si="1">SUM(D5+H5+J5+L5+N5+P5+R5+T5)</f>
        <v>3390707</v>
      </c>
      <c r="W5" s="111"/>
      <c r="X5" s="112"/>
      <c r="Y5" s="113"/>
      <c r="Z5" s="112"/>
      <c r="AA5" s="113"/>
      <c r="AC5" s="3"/>
      <c r="AD5" s="3"/>
      <c r="AE5" s="2"/>
      <c r="AF5" s="6"/>
      <c r="AG5" s="6"/>
      <c r="AH5" s="6"/>
      <c r="AI5" s="6"/>
      <c r="AJ5" s="6"/>
      <c r="AK5" s="6"/>
      <c r="AL5" s="6"/>
      <c r="AM5" s="6"/>
      <c r="AN5" s="6"/>
      <c r="AO5" s="6"/>
      <c r="AP5" s="6"/>
      <c r="AQ5" s="6"/>
    </row>
    <row r="6" spans="1:43" x14ac:dyDescent="0.2">
      <c r="A6" s="26" t="s">
        <v>18</v>
      </c>
      <c r="B6" s="9">
        <v>2004</v>
      </c>
      <c r="C6" s="45">
        <v>0</v>
      </c>
      <c r="D6" s="43">
        <v>0</v>
      </c>
      <c r="E6" s="107"/>
      <c r="F6" s="108"/>
      <c r="G6" s="45">
        <v>8</v>
      </c>
      <c r="H6" s="43">
        <v>2420255</v>
      </c>
      <c r="I6" s="45">
        <v>2</v>
      </c>
      <c r="J6" s="43">
        <v>413624</v>
      </c>
      <c r="K6" s="45">
        <v>0</v>
      </c>
      <c r="L6" s="43">
        <v>0</v>
      </c>
      <c r="M6" s="45">
        <v>1</v>
      </c>
      <c r="N6" s="43">
        <v>500000</v>
      </c>
      <c r="O6" s="45">
        <v>0</v>
      </c>
      <c r="P6" s="43">
        <v>0</v>
      </c>
      <c r="Q6" s="45">
        <v>0</v>
      </c>
      <c r="R6" s="43">
        <v>0</v>
      </c>
      <c r="S6" s="10">
        <v>0</v>
      </c>
      <c r="T6" s="10">
        <v>0</v>
      </c>
      <c r="U6" s="21">
        <f t="shared" si="0"/>
        <v>11</v>
      </c>
      <c r="V6" s="22">
        <f t="shared" si="1"/>
        <v>3333879</v>
      </c>
      <c r="W6" s="111"/>
      <c r="X6" s="112"/>
      <c r="Y6" s="113"/>
      <c r="Z6" s="112"/>
      <c r="AA6" s="113"/>
      <c r="AC6" s="3"/>
      <c r="AD6" s="3"/>
      <c r="AE6" s="2"/>
      <c r="AF6" s="6"/>
      <c r="AG6" s="6"/>
      <c r="AH6" s="6"/>
      <c r="AI6" s="6"/>
      <c r="AJ6" s="6"/>
      <c r="AK6" s="6"/>
      <c r="AL6" s="6"/>
      <c r="AM6" s="6"/>
      <c r="AN6" s="6"/>
      <c r="AO6" s="6"/>
      <c r="AP6" s="6"/>
      <c r="AQ6" s="6"/>
    </row>
    <row r="7" spans="1:43" x14ac:dyDescent="0.2">
      <c r="A7" s="26" t="s">
        <v>19</v>
      </c>
      <c r="B7" s="9">
        <v>2004</v>
      </c>
      <c r="C7" s="45">
        <v>1</v>
      </c>
      <c r="D7" s="43">
        <v>680000</v>
      </c>
      <c r="E7" s="107"/>
      <c r="F7" s="108"/>
      <c r="G7" s="45">
        <v>21</v>
      </c>
      <c r="H7" s="43">
        <v>9922699</v>
      </c>
      <c r="I7" s="45">
        <v>4</v>
      </c>
      <c r="J7" s="43">
        <v>533280</v>
      </c>
      <c r="K7" s="45">
        <v>0</v>
      </c>
      <c r="L7" s="43">
        <v>0</v>
      </c>
      <c r="M7" s="45">
        <v>0</v>
      </c>
      <c r="N7" s="43">
        <v>0</v>
      </c>
      <c r="O7" s="45">
        <v>0</v>
      </c>
      <c r="P7" s="43">
        <v>0</v>
      </c>
      <c r="Q7" s="45"/>
      <c r="R7" s="43">
        <v>0</v>
      </c>
      <c r="S7" s="10">
        <v>4</v>
      </c>
      <c r="T7" s="10">
        <v>381618</v>
      </c>
      <c r="U7" s="21">
        <f t="shared" si="0"/>
        <v>30</v>
      </c>
      <c r="V7" s="22">
        <f t="shared" si="1"/>
        <v>11517597</v>
      </c>
      <c r="W7" s="111"/>
      <c r="X7" s="112"/>
      <c r="Y7" s="113"/>
      <c r="Z7" s="112"/>
      <c r="AA7" s="113"/>
      <c r="AC7" s="3"/>
      <c r="AD7" s="3"/>
      <c r="AF7" s="126"/>
      <c r="AG7" s="126"/>
      <c r="AH7" s="126"/>
      <c r="AI7" s="126"/>
      <c r="AJ7" s="126"/>
      <c r="AK7" s="126"/>
      <c r="AL7" s="126"/>
      <c r="AM7" s="126"/>
      <c r="AN7" s="126"/>
      <c r="AO7" s="126"/>
      <c r="AP7" s="126"/>
      <c r="AQ7" s="126"/>
    </row>
    <row r="8" spans="1:43" x14ac:dyDescent="0.2">
      <c r="A8" s="26" t="s">
        <v>20</v>
      </c>
      <c r="B8" s="9">
        <v>2004</v>
      </c>
      <c r="C8" s="45">
        <v>0</v>
      </c>
      <c r="D8" s="43">
        <v>0</v>
      </c>
      <c r="E8" s="107"/>
      <c r="F8" s="108"/>
      <c r="G8" s="45">
        <v>42</v>
      </c>
      <c r="H8" s="43">
        <v>21804669</v>
      </c>
      <c r="I8" s="45">
        <v>6</v>
      </c>
      <c r="J8" s="43">
        <v>11504712</v>
      </c>
      <c r="K8" s="45">
        <v>0</v>
      </c>
      <c r="L8" s="43">
        <v>0</v>
      </c>
      <c r="M8" s="45">
        <v>0</v>
      </c>
      <c r="N8" s="43">
        <v>0</v>
      </c>
      <c r="O8" s="45">
        <v>0</v>
      </c>
      <c r="P8" s="43">
        <v>0</v>
      </c>
      <c r="Q8" s="45">
        <v>0</v>
      </c>
      <c r="R8" s="43">
        <v>0</v>
      </c>
      <c r="S8" s="10">
        <v>0</v>
      </c>
      <c r="T8" s="10">
        <v>0</v>
      </c>
      <c r="U8" s="21">
        <f t="shared" si="0"/>
        <v>48</v>
      </c>
      <c r="V8" s="22">
        <f t="shared" si="1"/>
        <v>33309381</v>
      </c>
      <c r="W8" s="111"/>
      <c r="X8" s="112"/>
      <c r="Y8" s="113"/>
      <c r="Z8" s="112"/>
      <c r="AA8" s="113"/>
      <c r="AC8" s="3"/>
      <c r="AD8" s="3"/>
      <c r="AE8" s="2"/>
      <c r="AF8" s="26"/>
      <c r="AG8" s="26"/>
      <c r="AH8" s="26"/>
      <c r="AI8" s="26"/>
      <c r="AJ8" s="26"/>
      <c r="AK8" s="26"/>
      <c r="AL8" s="26"/>
      <c r="AM8" s="26"/>
      <c r="AN8" s="26"/>
      <c r="AO8" s="26"/>
      <c r="AP8" s="26"/>
      <c r="AQ8" s="26"/>
    </row>
    <row r="9" spans="1:43" x14ac:dyDescent="0.2">
      <c r="A9" s="26" t="s">
        <v>21</v>
      </c>
      <c r="B9" s="9">
        <v>2004</v>
      </c>
      <c r="C9" s="45">
        <v>0</v>
      </c>
      <c r="D9" s="43">
        <v>0</v>
      </c>
      <c r="E9" s="107"/>
      <c r="F9" s="108"/>
      <c r="G9" s="45">
        <v>30</v>
      </c>
      <c r="H9" s="43">
        <v>17842686</v>
      </c>
      <c r="I9" s="45">
        <v>6</v>
      </c>
      <c r="J9" s="43">
        <v>10119192</v>
      </c>
      <c r="K9" s="45">
        <v>3</v>
      </c>
      <c r="L9" s="43">
        <v>423000</v>
      </c>
      <c r="M9" s="45">
        <v>1</v>
      </c>
      <c r="N9" s="43">
        <v>50000</v>
      </c>
      <c r="O9" s="45">
        <v>0</v>
      </c>
      <c r="P9" s="43">
        <v>0</v>
      </c>
      <c r="Q9" s="45">
        <v>0</v>
      </c>
      <c r="R9" s="43">
        <v>0</v>
      </c>
      <c r="S9" s="10">
        <v>1</v>
      </c>
      <c r="T9" s="10">
        <v>281000</v>
      </c>
      <c r="U9" s="21">
        <f t="shared" si="0"/>
        <v>41</v>
      </c>
      <c r="V9" s="22">
        <f t="shared" si="1"/>
        <v>28715878</v>
      </c>
      <c r="W9" s="111"/>
      <c r="X9" s="112"/>
      <c r="Y9" s="113"/>
      <c r="Z9" s="112"/>
      <c r="AA9" s="113"/>
      <c r="AC9" s="3"/>
      <c r="AD9" s="3"/>
      <c r="AE9" s="2"/>
      <c r="AF9" s="26"/>
      <c r="AG9" s="26"/>
      <c r="AH9" s="26"/>
      <c r="AI9" s="26"/>
      <c r="AJ9" s="26"/>
      <c r="AK9" s="26"/>
      <c r="AL9" s="26"/>
      <c r="AM9" s="26"/>
      <c r="AN9" s="26"/>
      <c r="AO9" s="26"/>
      <c r="AP9" s="26"/>
      <c r="AQ9" s="26"/>
    </row>
    <row r="10" spans="1:43" x14ac:dyDescent="0.2">
      <c r="A10" s="26" t="s">
        <v>30</v>
      </c>
      <c r="B10" s="9">
        <v>2004</v>
      </c>
      <c r="C10" s="45">
        <v>0</v>
      </c>
      <c r="D10" s="43">
        <v>0</v>
      </c>
      <c r="E10" s="107"/>
      <c r="F10" s="108"/>
      <c r="G10" s="45">
        <v>52</v>
      </c>
      <c r="H10" s="43">
        <v>26627563</v>
      </c>
      <c r="I10" s="45">
        <v>6</v>
      </c>
      <c r="J10" s="43">
        <v>6845760</v>
      </c>
      <c r="K10" s="45">
        <v>1</v>
      </c>
      <c r="L10" s="43">
        <v>95000</v>
      </c>
      <c r="M10" s="45">
        <v>1</v>
      </c>
      <c r="N10" s="43">
        <v>33500</v>
      </c>
      <c r="O10" s="45">
        <v>0</v>
      </c>
      <c r="P10" s="43">
        <v>0</v>
      </c>
      <c r="Q10" s="45">
        <v>0</v>
      </c>
      <c r="R10" s="43">
        <v>0</v>
      </c>
      <c r="S10" s="10">
        <v>2</v>
      </c>
      <c r="T10" s="10">
        <v>654000</v>
      </c>
      <c r="U10" s="21">
        <f t="shared" si="0"/>
        <v>62</v>
      </c>
      <c r="V10" s="22">
        <f t="shared" si="1"/>
        <v>34255823</v>
      </c>
      <c r="W10" s="111"/>
      <c r="X10" s="112"/>
      <c r="Y10" s="113"/>
      <c r="Z10" s="112"/>
      <c r="AA10" s="113"/>
      <c r="AC10" s="3"/>
      <c r="AD10" s="3"/>
      <c r="AE10" s="2"/>
      <c r="AF10" s="2"/>
      <c r="AG10" s="2"/>
      <c r="AH10" s="2"/>
      <c r="AI10" s="2"/>
      <c r="AJ10" s="2"/>
      <c r="AK10" s="2"/>
      <c r="AL10" s="2"/>
      <c r="AM10" s="2"/>
      <c r="AN10" s="2"/>
      <c r="AO10" s="2"/>
      <c r="AP10" s="2"/>
      <c r="AQ10" s="2"/>
    </row>
    <row r="11" spans="1:43" x14ac:dyDescent="0.2">
      <c r="A11" s="26" t="s">
        <v>23</v>
      </c>
      <c r="B11" s="9">
        <v>2004</v>
      </c>
      <c r="C11" s="45">
        <v>0</v>
      </c>
      <c r="D11" s="43">
        <v>0</v>
      </c>
      <c r="E11" s="107"/>
      <c r="F11" s="108"/>
      <c r="G11" s="45">
        <v>36</v>
      </c>
      <c r="H11" s="43">
        <v>11517817</v>
      </c>
      <c r="I11" s="45">
        <v>10</v>
      </c>
      <c r="J11" s="43">
        <v>2990241</v>
      </c>
      <c r="K11" s="45">
        <v>0</v>
      </c>
      <c r="L11" s="43">
        <v>0</v>
      </c>
      <c r="M11" s="45">
        <v>1</v>
      </c>
      <c r="N11" s="43">
        <v>20000</v>
      </c>
      <c r="O11" s="45">
        <v>0</v>
      </c>
      <c r="P11" s="43">
        <v>0</v>
      </c>
      <c r="Q11" s="45">
        <v>0</v>
      </c>
      <c r="R11" s="43">
        <v>0</v>
      </c>
      <c r="S11" s="10">
        <v>1</v>
      </c>
      <c r="T11" s="10">
        <v>1559000</v>
      </c>
      <c r="U11" s="21">
        <f t="shared" si="0"/>
        <v>48</v>
      </c>
      <c r="V11" s="22">
        <f t="shared" si="1"/>
        <v>16087058</v>
      </c>
      <c r="W11" s="111"/>
      <c r="X11" s="112"/>
      <c r="Y11" s="113"/>
      <c r="Z11" s="112"/>
      <c r="AA11" s="113"/>
      <c r="AC11" s="3"/>
      <c r="AD11" s="3"/>
      <c r="AE11" s="2"/>
      <c r="AF11" s="2"/>
      <c r="AG11" s="2"/>
      <c r="AH11" s="2"/>
      <c r="AI11" s="2"/>
      <c r="AJ11" s="2"/>
      <c r="AK11" s="2"/>
      <c r="AL11" s="2"/>
      <c r="AM11" s="2"/>
      <c r="AN11" s="2"/>
      <c r="AO11" s="2"/>
      <c r="AP11" s="2"/>
      <c r="AQ11" s="2"/>
    </row>
    <row r="12" spans="1:43" x14ac:dyDescent="0.2">
      <c r="A12" s="26" t="s">
        <v>24</v>
      </c>
      <c r="B12" s="9">
        <v>2004</v>
      </c>
      <c r="C12" s="45">
        <v>1</v>
      </c>
      <c r="D12" s="43">
        <v>40000</v>
      </c>
      <c r="E12" s="107"/>
      <c r="F12" s="108"/>
      <c r="G12" s="45">
        <v>24</v>
      </c>
      <c r="H12" s="43">
        <v>7374574</v>
      </c>
      <c r="I12" s="45">
        <v>6</v>
      </c>
      <c r="J12" s="43">
        <v>18197781</v>
      </c>
      <c r="K12" s="45">
        <v>0</v>
      </c>
      <c r="L12" s="43">
        <v>0</v>
      </c>
      <c r="M12" s="45">
        <v>1</v>
      </c>
      <c r="N12" s="43">
        <v>73152</v>
      </c>
      <c r="O12" s="45">
        <v>0</v>
      </c>
      <c r="P12" s="43">
        <v>0</v>
      </c>
      <c r="Q12" s="45">
        <v>0</v>
      </c>
      <c r="R12" s="43">
        <v>0</v>
      </c>
      <c r="S12" s="10">
        <v>4</v>
      </c>
      <c r="T12" s="10">
        <v>818446</v>
      </c>
      <c r="U12" s="21">
        <f t="shared" si="0"/>
        <v>36</v>
      </c>
      <c r="V12" s="22">
        <f t="shared" si="1"/>
        <v>26503953</v>
      </c>
      <c r="W12" s="111"/>
      <c r="X12" s="112"/>
      <c r="Y12" s="113"/>
      <c r="Z12" s="112"/>
      <c r="AA12" s="113"/>
      <c r="AC12" s="3"/>
      <c r="AD12" s="3"/>
      <c r="AE12" s="2"/>
      <c r="AF12" s="2"/>
      <c r="AG12" s="2"/>
      <c r="AH12" s="2"/>
      <c r="AI12" s="2"/>
      <c r="AJ12" s="2"/>
      <c r="AK12" s="2"/>
      <c r="AL12" s="2"/>
      <c r="AM12" s="2"/>
      <c r="AN12" s="2"/>
      <c r="AO12" s="2"/>
      <c r="AP12" s="2"/>
      <c r="AQ12" s="2"/>
    </row>
    <row r="13" spans="1:43" x14ac:dyDescent="0.2">
      <c r="A13" s="26" t="s">
        <v>25</v>
      </c>
      <c r="B13" s="9">
        <v>2004</v>
      </c>
      <c r="C13" s="45">
        <v>0</v>
      </c>
      <c r="D13" s="43">
        <v>0</v>
      </c>
      <c r="E13" s="107"/>
      <c r="F13" s="108"/>
      <c r="G13" s="45">
        <v>35</v>
      </c>
      <c r="H13" s="43">
        <v>19765021</v>
      </c>
      <c r="I13" s="45">
        <v>8</v>
      </c>
      <c r="J13" s="43">
        <v>4577200</v>
      </c>
      <c r="K13" s="45">
        <v>0</v>
      </c>
      <c r="L13" s="43">
        <v>0</v>
      </c>
      <c r="M13" s="45">
        <v>0</v>
      </c>
      <c r="N13" s="43">
        <v>0</v>
      </c>
      <c r="O13" s="45">
        <v>0</v>
      </c>
      <c r="P13" s="43">
        <v>0</v>
      </c>
      <c r="Q13" s="45">
        <v>0</v>
      </c>
      <c r="R13" s="43">
        <v>0</v>
      </c>
      <c r="S13" s="10">
        <v>3</v>
      </c>
      <c r="T13" s="10">
        <v>7270159</v>
      </c>
      <c r="U13" s="21">
        <f t="shared" si="0"/>
        <v>46</v>
      </c>
      <c r="V13" s="22">
        <f t="shared" si="1"/>
        <v>31612380</v>
      </c>
      <c r="W13" s="111"/>
      <c r="X13" s="112"/>
      <c r="Y13" s="113"/>
      <c r="Z13" s="112"/>
      <c r="AA13" s="113"/>
      <c r="AC13" s="3"/>
      <c r="AD13" s="3"/>
      <c r="AE13" s="2"/>
      <c r="AF13" s="2"/>
      <c r="AG13" s="2"/>
      <c r="AH13" s="2"/>
      <c r="AI13" s="2"/>
      <c r="AJ13" s="2"/>
      <c r="AK13" s="2"/>
      <c r="AL13" s="2"/>
      <c r="AM13" s="2"/>
      <c r="AN13" s="2"/>
      <c r="AO13" s="2"/>
      <c r="AP13" s="2"/>
      <c r="AQ13" s="2"/>
    </row>
    <row r="14" spans="1:43" x14ac:dyDescent="0.2">
      <c r="A14" s="26" t="s">
        <v>26</v>
      </c>
      <c r="B14" s="9">
        <v>2004</v>
      </c>
      <c r="C14" s="45">
        <v>0</v>
      </c>
      <c r="D14" s="43">
        <v>0</v>
      </c>
      <c r="E14" s="107"/>
      <c r="F14" s="108"/>
      <c r="G14" s="45">
        <v>24</v>
      </c>
      <c r="H14" s="43">
        <v>8792598</v>
      </c>
      <c r="I14" s="45">
        <v>13</v>
      </c>
      <c r="J14" s="43">
        <v>18012675</v>
      </c>
      <c r="K14" s="45">
        <v>0</v>
      </c>
      <c r="L14" s="43">
        <v>0</v>
      </c>
      <c r="M14" s="45">
        <v>1</v>
      </c>
      <c r="N14" s="43">
        <v>1170000</v>
      </c>
      <c r="O14" s="45">
        <v>0</v>
      </c>
      <c r="P14" s="43">
        <v>0</v>
      </c>
      <c r="Q14" s="45">
        <v>2</v>
      </c>
      <c r="R14" s="43">
        <v>261000</v>
      </c>
      <c r="S14" s="10">
        <v>1</v>
      </c>
      <c r="T14" s="10">
        <v>599000</v>
      </c>
      <c r="U14" s="21">
        <f t="shared" si="0"/>
        <v>41</v>
      </c>
      <c r="V14" s="22">
        <f t="shared" si="1"/>
        <v>28835273</v>
      </c>
      <c r="W14" s="111"/>
      <c r="X14" s="112"/>
      <c r="Y14" s="113"/>
      <c r="Z14" s="112"/>
      <c r="AA14" s="113"/>
      <c r="AC14" s="3"/>
      <c r="AD14" s="3"/>
      <c r="AE14" s="2"/>
      <c r="AF14" s="2"/>
      <c r="AG14" s="2"/>
      <c r="AH14" s="2"/>
      <c r="AI14" s="2"/>
      <c r="AJ14" s="2"/>
      <c r="AK14" s="2"/>
      <c r="AL14" s="2"/>
      <c r="AM14" s="2"/>
      <c r="AN14" s="2"/>
      <c r="AO14" s="2"/>
      <c r="AP14" s="2"/>
      <c r="AQ14" s="2"/>
    </row>
    <row r="15" spans="1:43" x14ac:dyDescent="0.2">
      <c r="A15" s="26" t="s">
        <v>27</v>
      </c>
      <c r="B15" s="9">
        <v>2004</v>
      </c>
      <c r="C15" s="45">
        <v>1</v>
      </c>
      <c r="D15" s="43">
        <v>80000</v>
      </c>
      <c r="E15" s="107"/>
      <c r="F15" s="108"/>
      <c r="G15" s="45">
        <v>34</v>
      </c>
      <c r="H15" s="43">
        <v>8274631</v>
      </c>
      <c r="I15" s="45">
        <v>8</v>
      </c>
      <c r="J15" s="43">
        <v>9864674</v>
      </c>
      <c r="K15" s="45">
        <v>0</v>
      </c>
      <c r="L15" s="43">
        <v>0</v>
      </c>
      <c r="M15" s="45">
        <v>2</v>
      </c>
      <c r="N15" s="43">
        <v>221000</v>
      </c>
      <c r="O15" s="45">
        <v>0</v>
      </c>
      <c r="P15" s="43">
        <v>0</v>
      </c>
      <c r="Q15" s="45">
        <v>0</v>
      </c>
      <c r="R15" s="43">
        <v>0</v>
      </c>
      <c r="S15" s="10">
        <v>4</v>
      </c>
      <c r="T15" s="10">
        <v>4174287</v>
      </c>
      <c r="U15" s="21">
        <f t="shared" si="0"/>
        <v>49</v>
      </c>
      <c r="V15" s="22">
        <f t="shared" si="1"/>
        <v>22614592</v>
      </c>
      <c r="W15" s="111"/>
      <c r="X15" s="112"/>
      <c r="Y15" s="113"/>
      <c r="Z15" s="112"/>
      <c r="AA15" s="113"/>
      <c r="AC15" s="3"/>
      <c r="AD15" s="3"/>
      <c r="AE15" s="2"/>
      <c r="AF15" s="2"/>
      <c r="AG15" s="2"/>
      <c r="AH15" s="2"/>
      <c r="AI15" s="2"/>
      <c r="AJ15" s="2"/>
      <c r="AK15" s="2"/>
      <c r="AL15" s="2"/>
      <c r="AM15" s="2"/>
      <c r="AN15" s="2"/>
      <c r="AO15" s="2"/>
      <c r="AP15" s="2"/>
      <c r="AQ15" s="2"/>
    </row>
    <row r="16" spans="1:43" x14ac:dyDescent="0.2">
      <c r="A16" s="26" t="s">
        <v>28</v>
      </c>
      <c r="B16" s="9">
        <v>2004</v>
      </c>
      <c r="C16" s="45">
        <v>0</v>
      </c>
      <c r="D16" s="43">
        <v>0</v>
      </c>
      <c r="E16" s="107"/>
      <c r="F16" s="108"/>
      <c r="G16" s="45">
        <v>15</v>
      </c>
      <c r="H16" s="43">
        <v>7279150</v>
      </c>
      <c r="I16" s="45">
        <v>4</v>
      </c>
      <c r="J16" s="43">
        <v>3308687</v>
      </c>
      <c r="K16" s="45">
        <v>0</v>
      </c>
      <c r="L16" s="43">
        <v>0</v>
      </c>
      <c r="M16" s="45">
        <v>1</v>
      </c>
      <c r="N16" s="43">
        <v>81000</v>
      </c>
      <c r="O16" s="45">
        <v>0</v>
      </c>
      <c r="P16" s="43">
        <v>0</v>
      </c>
      <c r="Q16" s="45">
        <v>0</v>
      </c>
      <c r="R16" s="43">
        <v>0</v>
      </c>
      <c r="S16" s="10">
        <v>5</v>
      </c>
      <c r="T16" s="10">
        <v>1461687</v>
      </c>
      <c r="U16" s="21">
        <f t="shared" si="0"/>
        <v>25</v>
      </c>
      <c r="V16" s="22">
        <f t="shared" si="1"/>
        <v>12130524</v>
      </c>
      <c r="W16" s="111"/>
      <c r="X16" s="112"/>
      <c r="Y16" s="113"/>
      <c r="Z16" s="112"/>
      <c r="AA16" s="113"/>
      <c r="AC16" s="3"/>
      <c r="AD16" s="3"/>
      <c r="AE16" s="2"/>
      <c r="AF16" s="2"/>
      <c r="AG16" s="2"/>
      <c r="AH16" s="2"/>
      <c r="AI16" s="2"/>
      <c r="AJ16" s="2"/>
      <c r="AK16" s="2"/>
      <c r="AL16" s="2"/>
      <c r="AM16" s="2"/>
      <c r="AN16" s="2"/>
      <c r="AO16" s="2"/>
      <c r="AP16" s="2"/>
      <c r="AQ16" s="2"/>
    </row>
    <row r="17" spans="1:43" ht="13.5" thickBot="1" x14ac:dyDescent="0.25">
      <c r="A17" s="27" t="s">
        <v>29</v>
      </c>
      <c r="B17" s="15">
        <v>2004</v>
      </c>
      <c r="C17" s="46">
        <f>SUM(C5:C16)</f>
        <v>3</v>
      </c>
      <c r="D17" s="44">
        <f>SUM(D5:D16)</f>
        <v>800000</v>
      </c>
      <c r="E17" s="109"/>
      <c r="F17" s="110"/>
      <c r="G17" s="46">
        <f t="shared" ref="G17:V17" si="2">SUM(G5:G16)</f>
        <v>337</v>
      </c>
      <c r="H17" s="44">
        <f t="shared" si="2"/>
        <v>144254660</v>
      </c>
      <c r="I17" s="46">
        <f t="shared" si="2"/>
        <v>74</v>
      </c>
      <c r="J17" s="44">
        <f t="shared" si="2"/>
        <v>86900344</v>
      </c>
      <c r="K17" s="46">
        <f t="shared" si="2"/>
        <v>4</v>
      </c>
      <c r="L17" s="44">
        <f t="shared" si="2"/>
        <v>518000</v>
      </c>
      <c r="M17" s="46">
        <f t="shared" si="2"/>
        <v>11</v>
      </c>
      <c r="N17" s="44">
        <f t="shared" si="2"/>
        <v>2343652</v>
      </c>
      <c r="O17" s="46">
        <f t="shared" si="2"/>
        <v>0</v>
      </c>
      <c r="P17" s="44">
        <f t="shared" si="2"/>
        <v>0</v>
      </c>
      <c r="Q17" s="46">
        <f t="shared" si="2"/>
        <v>2</v>
      </c>
      <c r="R17" s="44">
        <f t="shared" si="2"/>
        <v>261000</v>
      </c>
      <c r="S17" s="16">
        <f t="shared" si="2"/>
        <v>26</v>
      </c>
      <c r="T17" s="16">
        <f t="shared" si="2"/>
        <v>17229389</v>
      </c>
      <c r="U17" s="23">
        <f t="shared" si="2"/>
        <v>457</v>
      </c>
      <c r="V17" s="24">
        <f t="shared" si="2"/>
        <v>252307045</v>
      </c>
      <c r="W17" s="114"/>
      <c r="X17" s="115"/>
      <c r="Y17" s="116"/>
      <c r="Z17" s="115"/>
      <c r="AA17" s="116"/>
      <c r="AC17" s="2"/>
      <c r="AD17" s="2"/>
      <c r="AE17" s="2"/>
      <c r="AF17" s="2"/>
      <c r="AG17" s="2"/>
      <c r="AH17" s="2"/>
      <c r="AI17" s="2"/>
      <c r="AJ17" s="2"/>
      <c r="AK17" s="2"/>
      <c r="AL17" s="2"/>
      <c r="AM17" s="2"/>
      <c r="AN17" s="2"/>
      <c r="AO17" s="2"/>
      <c r="AP17" s="2"/>
      <c r="AQ17" s="2"/>
    </row>
    <row r="18" spans="1:43" x14ac:dyDescent="0.2">
      <c r="A18" s="26" t="s">
        <v>17</v>
      </c>
      <c r="B18" s="9">
        <v>2005</v>
      </c>
      <c r="C18" s="45">
        <v>0</v>
      </c>
      <c r="D18" s="43">
        <v>0</v>
      </c>
      <c r="E18" s="107"/>
      <c r="F18" s="108"/>
      <c r="G18" s="45">
        <v>12</v>
      </c>
      <c r="H18" s="43">
        <v>9830990</v>
      </c>
      <c r="I18" s="45">
        <v>5</v>
      </c>
      <c r="J18" s="43">
        <v>2443768</v>
      </c>
      <c r="K18" s="45">
        <v>0</v>
      </c>
      <c r="L18" s="43">
        <v>0</v>
      </c>
      <c r="M18" s="45">
        <v>0</v>
      </c>
      <c r="N18" s="43">
        <v>0</v>
      </c>
      <c r="O18" s="45">
        <v>0</v>
      </c>
      <c r="P18" s="43">
        <v>0</v>
      </c>
      <c r="Q18" s="45">
        <v>0</v>
      </c>
      <c r="R18" s="43">
        <v>0</v>
      </c>
      <c r="S18" s="10">
        <v>1</v>
      </c>
      <c r="T18" s="10">
        <v>94000</v>
      </c>
      <c r="U18" s="21">
        <f t="shared" ref="U18:U29" si="3">SUM(C18+G18+I18+K18+M18+O18+Q18+S18)</f>
        <v>18</v>
      </c>
      <c r="V18" s="22">
        <f t="shared" ref="V18:V29" si="4">SUM(D18+H18+J18+L18+N18+P18+R18+T18)</f>
        <v>12368758</v>
      </c>
      <c r="W18" s="19">
        <f>U18-'Non-Residential - New Const'!U5</f>
        <v>-2</v>
      </c>
      <c r="X18" s="13">
        <f>W18/'Non-Residential - New Const'!U5</f>
        <v>-0.1</v>
      </c>
      <c r="Y18" s="12">
        <f>V18-'Non-Residential - New Const'!V5</f>
        <v>8978051</v>
      </c>
      <c r="Z18" s="13">
        <f>Y18/'Non-Residential - New Const'!V5</f>
        <v>2.6478404061453849</v>
      </c>
      <c r="AA18" s="12">
        <f>Y18</f>
        <v>8978051</v>
      </c>
      <c r="AC18" s="3"/>
      <c r="AD18" s="3"/>
      <c r="AE18" s="2"/>
      <c r="AF18" s="6"/>
      <c r="AG18" s="6"/>
      <c r="AH18" s="6"/>
      <c r="AI18" s="6"/>
      <c r="AJ18" s="6"/>
      <c r="AK18" s="6"/>
      <c r="AL18" s="6"/>
      <c r="AM18" s="6"/>
      <c r="AN18" s="6"/>
      <c r="AO18" s="6"/>
      <c r="AP18" s="6"/>
      <c r="AQ18" s="6"/>
    </row>
    <row r="19" spans="1:43" x14ac:dyDescent="0.2">
      <c r="A19" s="26" t="s">
        <v>18</v>
      </c>
      <c r="B19" s="9">
        <v>2005</v>
      </c>
      <c r="C19" s="45">
        <v>0</v>
      </c>
      <c r="D19" s="43">
        <v>0</v>
      </c>
      <c r="E19" s="107"/>
      <c r="F19" s="108"/>
      <c r="G19" s="45">
        <v>11</v>
      </c>
      <c r="H19" s="43">
        <v>8122996</v>
      </c>
      <c r="I19" s="45">
        <v>3</v>
      </c>
      <c r="J19" s="43">
        <v>673265</v>
      </c>
      <c r="K19" s="45">
        <v>0</v>
      </c>
      <c r="L19" s="43">
        <v>0</v>
      </c>
      <c r="M19" s="45">
        <v>0</v>
      </c>
      <c r="N19" s="43">
        <v>0</v>
      </c>
      <c r="O19" s="45">
        <v>0</v>
      </c>
      <c r="P19" s="43">
        <v>0</v>
      </c>
      <c r="Q19" s="45">
        <v>0</v>
      </c>
      <c r="R19" s="43">
        <v>0</v>
      </c>
      <c r="S19" s="10">
        <v>3</v>
      </c>
      <c r="T19" s="10">
        <v>6036960</v>
      </c>
      <c r="U19" s="21">
        <f t="shared" si="3"/>
        <v>17</v>
      </c>
      <c r="V19" s="22">
        <f t="shared" si="4"/>
        <v>14833221</v>
      </c>
      <c r="W19" s="19">
        <f>U19-'Non-Residential - New Const'!U6</f>
        <v>6</v>
      </c>
      <c r="X19" s="13">
        <f>W19/'Non-Residential - New Const'!U6</f>
        <v>0.54545454545454541</v>
      </c>
      <c r="Y19" s="12">
        <f>V19-'Non-Residential - New Const'!V6</f>
        <v>11499342</v>
      </c>
      <c r="Z19" s="13">
        <f>Y19/'Non-Residential - New Const'!V6</f>
        <v>3.4492379597459895</v>
      </c>
      <c r="AA19" s="12">
        <f t="shared" ref="AA19:AA29" si="5">AA18+Y19</f>
        <v>20477393</v>
      </c>
      <c r="AC19" s="3"/>
      <c r="AD19" s="3"/>
      <c r="AE19" s="2"/>
      <c r="AF19" s="6"/>
      <c r="AG19" s="6"/>
      <c r="AH19" s="6"/>
      <c r="AI19" s="6"/>
      <c r="AJ19" s="6"/>
      <c r="AK19" s="6"/>
      <c r="AL19" s="6"/>
      <c r="AM19" s="6"/>
      <c r="AN19" s="6"/>
      <c r="AO19" s="6"/>
      <c r="AP19" s="6"/>
      <c r="AQ19" s="6"/>
    </row>
    <row r="20" spans="1:43" x14ac:dyDescent="0.2">
      <c r="A20" s="26" t="s">
        <v>19</v>
      </c>
      <c r="B20" s="9">
        <v>2005</v>
      </c>
      <c r="C20" s="45">
        <v>0</v>
      </c>
      <c r="D20" s="43">
        <v>0</v>
      </c>
      <c r="E20" s="107"/>
      <c r="F20" s="108"/>
      <c r="G20" s="45">
        <v>18</v>
      </c>
      <c r="H20" s="43">
        <v>7501166</v>
      </c>
      <c r="I20" s="45">
        <v>10</v>
      </c>
      <c r="J20" s="43">
        <v>5555611</v>
      </c>
      <c r="K20" s="45">
        <v>0</v>
      </c>
      <c r="L20" s="43">
        <v>0</v>
      </c>
      <c r="M20" s="45">
        <v>5</v>
      </c>
      <c r="N20" s="43">
        <v>1794763</v>
      </c>
      <c r="O20" s="45">
        <v>0</v>
      </c>
      <c r="P20" s="43">
        <v>0</v>
      </c>
      <c r="Q20" s="45">
        <v>0</v>
      </c>
      <c r="R20" s="43">
        <v>0</v>
      </c>
      <c r="S20" s="10">
        <v>0</v>
      </c>
      <c r="T20" s="10">
        <v>0</v>
      </c>
      <c r="U20" s="21">
        <f t="shared" si="3"/>
        <v>33</v>
      </c>
      <c r="V20" s="22">
        <f t="shared" si="4"/>
        <v>14851540</v>
      </c>
      <c r="W20" s="19">
        <f>U20-'Non-Residential - New Const'!U7</f>
        <v>3</v>
      </c>
      <c r="X20" s="13">
        <f>W20/'Non-Residential - New Const'!U7</f>
        <v>0.1</v>
      </c>
      <c r="Y20" s="12">
        <f>V20-'Non-Residential - New Const'!V7</f>
        <v>3333943</v>
      </c>
      <c r="Z20" s="13">
        <f>Y20/'Non-Residential - New Const'!V7</f>
        <v>0.28946515492771624</v>
      </c>
      <c r="AA20" s="12">
        <f t="shared" si="5"/>
        <v>23811336</v>
      </c>
      <c r="AC20" s="3"/>
      <c r="AD20" s="3"/>
      <c r="AF20" s="126"/>
      <c r="AG20" s="126"/>
      <c r="AH20" s="126"/>
      <c r="AI20" s="126"/>
      <c r="AJ20" s="126"/>
      <c r="AK20" s="126"/>
      <c r="AL20" s="126"/>
      <c r="AM20" s="126"/>
      <c r="AN20" s="126"/>
      <c r="AO20" s="126"/>
      <c r="AP20" s="126"/>
      <c r="AQ20" s="126"/>
    </row>
    <row r="21" spans="1:43" x14ac:dyDescent="0.2">
      <c r="A21" s="26" t="s">
        <v>20</v>
      </c>
      <c r="B21" s="9">
        <v>2005</v>
      </c>
      <c r="C21" s="45">
        <v>0</v>
      </c>
      <c r="D21" s="43">
        <v>0</v>
      </c>
      <c r="E21" s="107"/>
      <c r="F21" s="108"/>
      <c r="G21" s="45">
        <v>22</v>
      </c>
      <c r="H21" s="43">
        <v>3765940</v>
      </c>
      <c r="I21" s="45">
        <v>3</v>
      </c>
      <c r="J21" s="43">
        <v>7850352</v>
      </c>
      <c r="K21" s="45">
        <v>1</v>
      </c>
      <c r="L21" s="43">
        <v>1746400</v>
      </c>
      <c r="M21" s="45">
        <v>1</v>
      </c>
      <c r="N21" s="43">
        <v>491300</v>
      </c>
      <c r="O21" s="45">
        <v>0</v>
      </c>
      <c r="P21" s="43">
        <v>0</v>
      </c>
      <c r="Q21" s="45">
        <v>0</v>
      </c>
      <c r="R21" s="43">
        <v>0</v>
      </c>
      <c r="S21" s="10">
        <v>4</v>
      </c>
      <c r="T21" s="10">
        <v>14277899</v>
      </c>
      <c r="U21" s="21">
        <f t="shared" si="3"/>
        <v>31</v>
      </c>
      <c r="V21" s="22">
        <f t="shared" si="4"/>
        <v>28131891</v>
      </c>
      <c r="W21" s="19">
        <f>U21-'Non-Residential - New Const'!U8</f>
        <v>-17</v>
      </c>
      <c r="X21" s="13">
        <f>W21/'Non-Residential - New Const'!U8</f>
        <v>-0.35416666666666669</v>
      </c>
      <c r="Y21" s="12">
        <f>V21-'Non-Residential - New Const'!V8</f>
        <v>-5177490</v>
      </c>
      <c r="Z21" s="13">
        <f>Y21/'Non-Residential - New Const'!V8</f>
        <v>-0.15543639192814782</v>
      </c>
      <c r="AA21" s="12">
        <f t="shared" si="5"/>
        <v>18633846</v>
      </c>
      <c r="AC21" s="3"/>
      <c r="AD21" s="3"/>
      <c r="AE21" s="2"/>
      <c r="AF21" s="26"/>
      <c r="AG21" s="26"/>
      <c r="AH21" s="26"/>
      <c r="AI21" s="26"/>
      <c r="AJ21" s="26"/>
      <c r="AK21" s="26"/>
      <c r="AL21" s="26"/>
      <c r="AM21" s="26"/>
      <c r="AN21" s="26"/>
      <c r="AO21" s="26"/>
      <c r="AP21" s="26"/>
      <c r="AQ21" s="26"/>
    </row>
    <row r="22" spans="1:43" x14ac:dyDescent="0.2">
      <c r="A22" s="26" t="s">
        <v>21</v>
      </c>
      <c r="B22" s="9">
        <v>2005</v>
      </c>
      <c r="C22" s="45">
        <v>0</v>
      </c>
      <c r="D22" s="43">
        <v>0</v>
      </c>
      <c r="E22" s="107"/>
      <c r="F22" s="108"/>
      <c r="G22" s="45">
        <v>23</v>
      </c>
      <c r="H22" s="43">
        <v>3540840</v>
      </c>
      <c r="I22" s="45">
        <v>8</v>
      </c>
      <c r="J22" s="43">
        <v>4897128</v>
      </c>
      <c r="K22" s="45">
        <v>1</v>
      </c>
      <c r="L22" s="43">
        <v>1040800</v>
      </c>
      <c r="M22" s="45">
        <v>0</v>
      </c>
      <c r="N22" s="43">
        <v>0</v>
      </c>
      <c r="O22" s="45">
        <v>0</v>
      </c>
      <c r="P22" s="43">
        <v>0</v>
      </c>
      <c r="Q22" s="45">
        <v>0</v>
      </c>
      <c r="R22" s="43">
        <v>0</v>
      </c>
      <c r="S22" s="10">
        <v>1</v>
      </c>
      <c r="T22" s="10">
        <v>573554</v>
      </c>
      <c r="U22" s="21">
        <f t="shared" si="3"/>
        <v>33</v>
      </c>
      <c r="V22" s="22">
        <f t="shared" si="4"/>
        <v>10052322</v>
      </c>
      <c r="W22" s="19">
        <f>U22-'Non-Residential - New Const'!U9</f>
        <v>-8</v>
      </c>
      <c r="X22" s="13">
        <f>W22/'Non-Residential - New Const'!U9</f>
        <v>-0.1951219512195122</v>
      </c>
      <c r="Y22" s="12">
        <f>V22-'Non-Residential - New Const'!V9</f>
        <v>-18663556</v>
      </c>
      <c r="Z22" s="13">
        <f>Y22/'Non-Residential - New Const'!V9</f>
        <v>-0.64993854619385139</v>
      </c>
      <c r="AA22" s="12">
        <f t="shared" si="5"/>
        <v>-29710</v>
      </c>
      <c r="AC22" s="3"/>
      <c r="AD22" s="3"/>
      <c r="AE22" s="2"/>
      <c r="AF22" s="26"/>
      <c r="AG22" s="26"/>
      <c r="AH22" s="26"/>
      <c r="AI22" s="26"/>
      <c r="AJ22" s="26"/>
      <c r="AK22" s="26"/>
      <c r="AL22" s="26"/>
      <c r="AM22" s="26"/>
      <c r="AN22" s="26"/>
      <c r="AO22" s="26"/>
      <c r="AP22" s="26"/>
      <c r="AQ22" s="26"/>
    </row>
    <row r="23" spans="1:43" x14ac:dyDescent="0.2">
      <c r="A23" s="26" t="s">
        <v>30</v>
      </c>
      <c r="B23" s="9">
        <v>2005</v>
      </c>
      <c r="C23" s="45">
        <v>0</v>
      </c>
      <c r="D23" s="43">
        <v>0</v>
      </c>
      <c r="E23" s="107"/>
      <c r="F23" s="108"/>
      <c r="G23" s="45">
        <v>35</v>
      </c>
      <c r="H23" s="43">
        <v>7506866</v>
      </c>
      <c r="I23" s="45">
        <v>5</v>
      </c>
      <c r="J23" s="43">
        <v>2908562</v>
      </c>
      <c r="K23" s="45">
        <v>0</v>
      </c>
      <c r="L23" s="43">
        <v>0</v>
      </c>
      <c r="M23" s="45">
        <v>0</v>
      </c>
      <c r="N23" s="43">
        <v>0</v>
      </c>
      <c r="O23" s="45">
        <v>0</v>
      </c>
      <c r="P23" s="43">
        <v>0</v>
      </c>
      <c r="Q23" s="45">
        <v>0</v>
      </c>
      <c r="R23" s="43">
        <v>0</v>
      </c>
      <c r="S23" s="10">
        <v>2</v>
      </c>
      <c r="T23" s="10">
        <v>570119</v>
      </c>
      <c r="U23" s="21">
        <f t="shared" si="3"/>
        <v>42</v>
      </c>
      <c r="V23" s="22">
        <f t="shared" si="4"/>
        <v>10985547</v>
      </c>
      <c r="W23" s="19">
        <f>U23-'Non-Residential - New Const'!U10</f>
        <v>-20</v>
      </c>
      <c r="X23" s="13">
        <f>W23/'Non-Residential - New Const'!U10</f>
        <v>-0.32258064516129031</v>
      </c>
      <c r="Y23" s="12">
        <f>V23-'Non-Residential - New Const'!V10</f>
        <v>-23270276</v>
      </c>
      <c r="Z23" s="13">
        <f>Y23/'Non-Residential - New Const'!V10</f>
        <v>-0.67930862440525808</v>
      </c>
      <c r="AA23" s="12">
        <f t="shared" si="5"/>
        <v>-23299986</v>
      </c>
      <c r="AC23" s="3"/>
      <c r="AD23" s="3"/>
      <c r="AE23" s="2"/>
      <c r="AF23" s="2"/>
      <c r="AG23" s="2"/>
      <c r="AH23" s="2"/>
      <c r="AI23" s="2"/>
      <c r="AJ23" s="2"/>
      <c r="AK23" s="2"/>
      <c r="AL23" s="2"/>
      <c r="AM23" s="2"/>
      <c r="AN23" s="2"/>
      <c r="AO23" s="2"/>
      <c r="AP23" s="2"/>
      <c r="AQ23" s="2"/>
    </row>
    <row r="24" spans="1:43" x14ac:dyDescent="0.2">
      <c r="A24" s="26" t="s">
        <v>23</v>
      </c>
      <c r="B24" s="9">
        <v>2005</v>
      </c>
      <c r="C24" s="45">
        <v>0</v>
      </c>
      <c r="D24" s="43">
        <v>0</v>
      </c>
      <c r="E24" s="107"/>
      <c r="F24" s="108"/>
      <c r="G24" s="45">
        <v>22</v>
      </c>
      <c r="H24" s="43">
        <v>9297087</v>
      </c>
      <c r="I24" s="45">
        <v>10</v>
      </c>
      <c r="J24" s="43">
        <v>7317303</v>
      </c>
      <c r="K24" s="45">
        <v>0</v>
      </c>
      <c r="L24" s="43">
        <v>0</v>
      </c>
      <c r="M24" s="45">
        <v>1</v>
      </c>
      <c r="N24" s="43">
        <v>1050000</v>
      </c>
      <c r="O24" s="45">
        <v>0</v>
      </c>
      <c r="P24" s="43">
        <v>0</v>
      </c>
      <c r="Q24" s="45">
        <v>0</v>
      </c>
      <c r="R24" s="43">
        <v>0</v>
      </c>
      <c r="S24" s="10">
        <v>0</v>
      </c>
      <c r="T24" s="10">
        <v>0</v>
      </c>
      <c r="U24" s="21">
        <f t="shared" si="3"/>
        <v>33</v>
      </c>
      <c r="V24" s="22">
        <f t="shared" si="4"/>
        <v>17664390</v>
      </c>
      <c r="W24" s="19">
        <f>U24-'Non-Residential - New Const'!U11</f>
        <v>-15</v>
      </c>
      <c r="X24" s="13">
        <f>W24/'Non-Residential - New Const'!U11</f>
        <v>-0.3125</v>
      </c>
      <c r="Y24" s="12">
        <f>V24-'Non-Residential - New Const'!V11</f>
        <v>1577332</v>
      </c>
      <c r="Z24" s="13">
        <f>Y24/'Non-Residential - New Const'!V11</f>
        <v>9.8049749059150523E-2</v>
      </c>
      <c r="AA24" s="12">
        <f t="shared" si="5"/>
        <v>-21722654</v>
      </c>
      <c r="AC24" s="3"/>
      <c r="AD24" s="3"/>
      <c r="AE24" s="2"/>
      <c r="AF24" s="2"/>
      <c r="AG24" s="2"/>
      <c r="AH24" s="2"/>
      <c r="AI24" s="2"/>
      <c r="AJ24" s="2"/>
      <c r="AK24" s="2"/>
      <c r="AL24" s="2"/>
      <c r="AM24" s="2"/>
      <c r="AN24" s="2"/>
      <c r="AO24" s="2"/>
      <c r="AP24" s="2"/>
      <c r="AQ24" s="2"/>
    </row>
    <row r="25" spans="1:43" x14ac:dyDescent="0.2">
      <c r="A25" s="26" t="s">
        <v>24</v>
      </c>
      <c r="B25" s="9">
        <v>2005</v>
      </c>
      <c r="C25" s="45">
        <v>1</v>
      </c>
      <c r="D25" s="43">
        <v>1010240</v>
      </c>
      <c r="E25" s="107"/>
      <c r="F25" s="108"/>
      <c r="G25" s="45">
        <v>33</v>
      </c>
      <c r="H25" s="43">
        <v>7876225</v>
      </c>
      <c r="I25" s="45">
        <v>13</v>
      </c>
      <c r="J25" s="43">
        <v>13435455</v>
      </c>
      <c r="K25" s="45">
        <v>0</v>
      </c>
      <c r="L25" s="43">
        <v>0</v>
      </c>
      <c r="M25" s="45">
        <v>2</v>
      </c>
      <c r="N25" s="43">
        <v>1309608</v>
      </c>
      <c r="O25" s="45">
        <v>0</v>
      </c>
      <c r="P25" s="43">
        <v>0</v>
      </c>
      <c r="Q25" s="45">
        <v>0</v>
      </c>
      <c r="R25" s="43">
        <v>0</v>
      </c>
      <c r="S25" s="10">
        <v>0</v>
      </c>
      <c r="T25" s="10">
        <v>0</v>
      </c>
      <c r="U25" s="21">
        <f t="shared" si="3"/>
        <v>49</v>
      </c>
      <c r="V25" s="22">
        <f t="shared" si="4"/>
        <v>23631528</v>
      </c>
      <c r="W25" s="19">
        <f>U25-'Non-Residential - New Const'!U12</f>
        <v>13</v>
      </c>
      <c r="X25" s="13">
        <f>W25/'Non-Residential - New Const'!U12</f>
        <v>0.3611111111111111</v>
      </c>
      <c r="Y25" s="12">
        <f>V25-'Non-Residential - New Const'!V12</f>
        <v>-2872425</v>
      </c>
      <c r="Z25" s="13">
        <f>Y25/'Non-Residential - New Const'!V12</f>
        <v>-0.10837722961552188</v>
      </c>
      <c r="AA25" s="12">
        <f t="shared" si="5"/>
        <v>-24595079</v>
      </c>
      <c r="AC25" s="3"/>
      <c r="AD25" s="3"/>
      <c r="AE25" s="2"/>
      <c r="AF25" s="2"/>
      <c r="AG25" s="2"/>
      <c r="AH25" s="2"/>
      <c r="AI25" s="2"/>
      <c r="AJ25" s="2"/>
      <c r="AK25" s="2"/>
      <c r="AL25" s="2"/>
      <c r="AM25" s="2"/>
      <c r="AN25" s="2"/>
      <c r="AO25" s="2"/>
      <c r="AP25" s="2"/>
      <c r="AQ25" s="2"/>
    </row>
    <row r="26" spans="1:43" x14ac:dyDescent="0.2">
      <c r="A26" s="26" t="s">
        <v>25</v>
      </c>
      <c r="B26" s="9">
        <v>2005</v>
      </c>
      <c r="C26" s="45">
        <v>1</v>
      </c>
      <c r="D26" s="43">
        <v>170000</v>
      </c>
      <c r="E26" s="107"/>
      <c r="F26" s="108"/>
      <c r="G26" s="45">
        <v>33</v>
      </c>
      <c r="H26" s="43">
        <v>11747498</v>
      </c>
      <c r="I26" s="45">
        <v>7</v>
      </c>
      <c r="J26" s="43">
        <v>3650000</v>
      </c>
      <c r="K26" s="45">
        <v>0</v>
      </c>
      <c r="L26" s="43">
        <v>0</v>
      </c>
      <c r="M26" s="45">
        <v>3</v>
      </c>
      <c r="N26" s="43">
        <v>314945</v>
      </c>
      <c r="O26" s="45">
        <v>0</v>
      </c>
      <c r="P26" s="43">
        <v>0</v>
      </c>
      <c r="Q26" s="45">
        <v>0</v>
      </c>
      <c r="R26" s="43">
        <v>0</v>
      </c>
      <c r="S26" s="10">
        <v>9</v>
      </c>
      <c r="T26" s="10">
        <v>5865702</v>
      </c>
      <c r="U26" s="21">
        <f t="shared" si="3"/>
        <v>53</v>
      </c>
      <c r="V26" s="22">
        <f t="shared" si="4"/>
        <v>21748145</v>
      </c>
      <c r="W26" s="19">
        <f>U26-'Non-Residential - New Const'!U13</f>
        <v>7</v>
      </c>
      <c r="X26" s="13">
        <f>W26/'Non-Residential - New Const'!U13</f>
        <v>0.15217391304347827</v>
      </c>
      <c r="Y26" s="12">
        <f>V26-'Non-Residential - New Const'!V13</f>
        <v>-9864235</v>
      </c>
      <c r="Z26" s="13">
        <f>Y26/'Non-Residential - New Const'!V13</f>
        <v>-0.31203708800159935</v>
      </c>
      <c r="AA26" s="12">
        <f t="shared" si="5"/>
        <v>-34459314</v>
      </c>
      <c r="AC26" s="3"/>
      <c r="AD26" s="3"/>
      <c r="AE26" s="2"/>
      <c r="AF26" s="2"/>
      <c r="AG26" s="2"/>
      <c r="AH26" s="2"/>
      <c r="AI26" s="2"/>
      <c r="AJ26" s="2"/>
      <c r="AK26" s="2"/>
      <c r="AL26" s="2"/>
      <c r="AM26" s="2"/>
      <c r="AN26" s="2"/>
      <c r="AO26" s="2"/>
      <c r="AP26" s="2"/>
      <c r="AQ26" s="2"/>
    </row>
    <row r="27" spans="1:43" x14ac:dyDescent="0.2">
      <c r="A27" s="26" t="s">
        <v>26</v>
      </c>
      <c r="B27" s="9">
        <v>2005</v>
      </c>
      <c r="C27" s="45">
        <v>0</v>
      </c>
      <c r="D27" s="43">
        <v>0</v>
      </c>
      <c r="E27" s="107"/>
      <c r="F27" s="108"/>
      <c r="G27" s="45">
        <v>34</v>
      </c>
      <c r="H27" s="43">
        <v>5765291</v>
      </c>
      <c r="I27" s="45">
        <v>5</v>
      </c>
      <c r="J27" s="43">
        <v>5330300</v>
      </c>
      <c r="K27" s="45">
        <v>0</v>
      </c>
      <c r="L27" s="43">
        <v>0</v>
      </c>
      <c r="M27" s="45">
        <v>0</v>
      </c>
      <c r="N27" s="43">
        <v>0</v>
      </c>
      <c r="O27" s="45">
        <v>0</v>
      </c>
      <c r="P27" s="43">
        <v>0</v>
      </c>
      <c r="Q27" s="45">
        <v>0</v>
      </c>
      <c r="R27" s="43">
        <v>0</v>
      </c>
      <c r="S27" s="10">
        <v>2</v>
      </c>
      <c r="T27" s="10">
        <v>708095</v>
      </c>
      <c r="U27" s="21">
        <f t="shared" si="3"/>
        <v>41</v>
      </c>
      <c r="V27" s="22">
        <f t="shared" si="4"/>
        <v>11803686</v>
      </c>
      <c r="W27" s="19">
        <f>U27-'Non-Residential - New Const'!U14</f>
        <v>0</v>
      </c>
      <c r="X27" s="13">
        <f>W27/'Non-Residential - New Const'!U14</f>
        <v>0</v>
      </c>
      <c r="Y27" s="12">
        <f>V27-'Non-Residential - New Const'!V14</f>
        <v>-17031587</v>
      </c>
      <c r="Z27" s="13">
        <f>Y27/'Non-Residential - New Const'!V14</f>
        <v>-0.59065114452011602</v>
      </c>
      <c r="AA27" s="12">
        <f t="shared" si="5"/>
        <v>-51490901</v>
      </c>
      <c r="AC27" s="3"/>
      <c r="AD27" s="3"/>
      <c r="AE27" s="2"/>
      <c r="AF27" s="2"/>
      <c r="AG27" s="2"/>
      <c r="AH27" s="2"/>
      <c r="AI27" s="2"/>
      <c r="AJ27" s="2"/>
      <c r="AK27" s="2"/>
      <c r="AL27" s="2"/>
      <c r="AM27" s="2"/>
      <c r="AN27" s="2"/>
      <c r="AO27" s="2"/>
      <c r="AP27" s="2"/>
      <c r="AQ27" s="2"/>
    </row>
    <row r="28" spans="1:43" x14ac:dyDescent="0.2">
      <c r="A28" s="26" t="s">
        <v>27</v>
      </c>
      <c r="B28" s="9">
        <v>2005</v>
      </c>
      <c r="C28" s="45">
        <v>0</v>
      </c>
      <c r="D28" s="43">
        <v>0</v>
      </c>
      <c r="E28" s="107"/>
      <c r="F28" s="108"/>
      <c r="G28" s="45">
        <v>15</v>
      </c>
      <c r="H28" s="43">
        <v>8935324</v>
      </c>
      <c r="I28" s="45">
        <v>10</v>
      </c>
      <c r="J28" s="43">
        <v>12541440</v>
      </c>
      <c r="K28" s="45">
        <v>0</v>
      </c>
      <c r="L28" s="43">
        <v>0</v>
      </c>
      <c r="M28" s="45">
        <v>0</v>
      </c>
      <c r="N28" s="43">
        <v>0</v>
      </c>
      <c r="O28" s="45">
        <v>0</v>
      </c>
      <c r="P28" s="43">
        <v>0</v>
      </c>
      <c r="Q28" s="45">
        <v>0</v>
      </c>
      <c r="R28" s="43">
        <v>0</v>
      </c>
      <c r="S28" s="10">
        <v>0</v>
      </c>
      <c r="T28" s="10">
        <v>0</v>
      </c>
      <c r="U28" s="21">
        <f t="shared" si="3"/>
        <v>25</v>
      </c>
      <c r="V28" s="22">
        <f t="shared" si="4"/>
        <v>21476764</v>
      </c>
      <c r="W28" s="19">
        <f>U28-'Non-Residential - New Const'!U15</f>
        <v>-24</v>
      </c>
      <c r="X28" s="13">
        <f>W28/'Non-Residential - New Const'!U15</f>
        <v>-0.48979591836734693</v>
      </c>
      <c r="Y28" s="12">
        <f>V28-'Non-Residential - New Const'!V15</f>
        <v>-1137828</v>
      </c>
      <c r="Z28" s="13">
        <f>Y28/'Non-Residential - New Const'!V15</f>
        <v>-5.0313885830882997E-2</v>
      </c>
      <c r="AA28" s="12">
        <f t="shared" si="5"/>
        <v>-52628729</v>
      </c>
      <c r="AC28" s="3"/>
      <c r="AD28" s="3"/>
      <c r="AE28" s="2"/>
      <c r="AF28" s="2"/>
      <c r="AG28" s="2"/>
      <c r="AH28" s="2"/>
      <c r="AI28" s="2"/>
      <c r="AJ28" s="2"/>
      <c r="AK28" s="2"/>
      <c r="AL28" s="2"/>
      <c r="AM28" s="2"/>
      <c r="AN28" s="2"/>
      <c r="AO28" s="2"/>
      <c r="AP28" s="2"/>
      <c r="AQ28" s="2"/>
    </row>
    <row r="29" spans="1:43" x14ac:dyDescent="0.2">
      <c r="A29" s="26" t="s">
        <v>28</v>
      </c>
      <c r="B29" s="9">
        <v>2005</v>
      </c>
      <c r="C29" s="45">
        <v>0</v>
      </c>
      <c r="D29" s="43">
        <v>0</v>
      </c>
      <c r="E29" s="107"/>
      <c r="F29" s="108"/>
      <c r="G29" s="45">
        <v>18</v>
      </c>
      <c r="H29" s="43">
        <v>3622149</v>
      </c>
      <c r="I29" s="45">
        <v>5</v>
      </c>
      <c r="J29" s="43">
        <v>2430000</v>
      </c>
      <c r="K29" s="45">
        <v>0</v>
      </c>
      <c r="L29" s="43">
        <v>0</v>
      </c>
      <c r="M29" s="45">
        <v>1</v>
      </c>
      <c r="N29" s="43">
        <v>40000</v>
      </c>
      <c r="O29" s="45">
        <v>0</v>
      </c>
      <c r="P29" s="43">
        <v>0</v>
      </c>
      <c r="Q29" s="45">
        <v>0</v>
      </c>
      <c r="R29" s="43">
        <v>0</v>
      </c>
      <c r="S29" s="10">
        <v>2</v>
      </c>
      <c r="T29" s="10">
        <v>2329869</v>
      </c>
      <c r="U29" s="21">
        <f t="shared" si="3"/>
        <v>26</v>
      </c>
      <c r="V29" s="22">
        <f t="shared" si="4"/>
        <v>8422018</v>
      </c>
      <c r="W29" s="19">
        <f>U29-'Non-Residential - New Const'!U16</f>
        <v>1</v>
      </c>
      <c r="X29" s="13">
        <f>W29/'Non-Residential - New Const'!U16</f>
        <v>0.04</v>
      </c>
      <c r="Y29" s="12">
        <f>V29-'Non-Residential - New Const'!V16</f>
        <v>-3708506</v>
      </c>
      <c r="Z29" s="13">
        <f>Y29/'Non-Residential - New Const'!V16</f>
        <v>-0.30571688411811393</v>
      </c>
      <c r="AA29" s="12">
        <f t="shared" si="5"/>
        <v>-56337235</v>
      </c>
      <c r="AC29" s="3"/>
      <c r="AD29" s="3"/>
      <c r="AE29" s="2"/>
      <c r="AF29" s="2"/>
      <c r="AG29" s="2"/>
      <c r="AH29" s="2"/>
      <c r="AI29" s="2"/>
      <c r="AJ29" s="2"/>
      <c r="AK29" s="2"/>
      <c r="AL29" s="2"/>
      <c r="AM29" s="2"/>
      <c r="AN29" s="2"/>
      <c r="AO29" s="2"/>
      <c r="AP29" s="2"/>
      <c r="AQ29" s="2"/>
    </row>
    <row r="30" spans="1:43" ht="13.5" thickBot="1" x14ac:dyDescent="0.25">
      <c r="A30" s="27" t="s">
        <v>29</v>
      </c>
      <c r="B30" s="15">
        <v>2005</v>
      </c>
      <c r="C30" s="46">
        <f>SUM(C18:C29)</f>
        <v>2</v>
      </c>
      <c r="D30" s="44">
        <f>SUM(D18:D29)</f>
        <v>1180240</v>
      </c>
      <c r="E30" s="109"/>
      <c r="F30" s="110"/>
      <c r="G30" s="46">
        <f t="shared" ref="G30:W30" si="6">SUM(G18:G29)</f>
        <v>276</v>
      </c>
      <c r="H30" s="44">
        <f t="shared" si="6"/>
        <v>87512372</v>
      </c>
      <c r="I30" s="46">
        <f t="shared" si="6"/>
        <v>84</v>
      </c>
      <c r="J30" s="44">
        <f t="shared" si="6"/>
        <v>69033184</v>
      </c>
      <c r="K30" s="46">
        <f t="shared" si="6"/>
        <v>2</v>
      </c>
      <c r="L30" s="44">
        <f t="shared" si="6"/>
        <v>2787200</v>
      </c>
      <c r="M30" s="46">
        <f t="shared" si="6"/>
        <v>13</v>
      </c>
      <c r="N30" s="44">
        <f t="shared" si="6"/>
        <v>5000616</v>
      </c>
      <c r="O30" s="46">
        <f t="shared" si="6"/>
        <v>0</v>
      </c>
      <c r="P30" s="44">
        <f t="shared" si="6"/>
        <v>0</v>
      </c>
      <c r="Q30" s="46">
        <f t="shared" si="6"/>
        <v>0</v>
      </c>
      <c r="R30" s="44">
        <f t="shared" si="6"/>
        <v>0</v>
      </c>
      <c r="S30" s="16">
        <f t="shared" si="6"/>
        <v>24</v>
      </c>
      <c r="T30" s="16">
        <f t="shared" si="6"/>
        <v>30456198</v>
      </c>
      <c r="U30" s="23">
        <f t="shared" si="6"/>
        <v>401</v>
      </c>
      <c r="V30" s="24">
        <f t="shared" si="6"/>
        <v>195969810</v>
      </c>
      <c r="W30" s="20">
        <f t="shared" si="6"/>
        <v>-56</v>
      </c>
      <c r="X30" s="18">
        <f>W30/'Non-Residential - New Const'!U17</f>
        <v>-0.12253829321663019</v>
      </c>
      <c r="Y30" s="17">
        <f>SUM(Y18:Y29)</f>
        <v>-56337235</v>
      </c>
      <c r="Z30" s="18">
        <f>Y30/'Non-Residential - New Const'!V17</f>
        <v>-0.22328839450360968</v>
      </c>
      <c r="AA30" s="17">
        <f>Y30</f>
        <v>-56337235</v>
      </c>
      <c r="AC30" s="6"/>
      <c r="AD30" s="6"/>
      <c r="AE30" s="26"/>
      <c r="AF30" s="26"/>
      <c r="AG30" s="26"/>
      <c r="AH30" s="26"/>
      <c r="AI30" s="26"/>
      <c r="AJ30" s="26"/>
      <c r="AK30" s="26"/>
      <c r="AL30" s="26"/>
      <c r="AM30" s="26"/>
      <c r="AN30" s="26"/>
      <c r="AO30" s="26"/>
      <c r="AP30" s="26"/>
      <c r="AQ30" s="26"/>
    </row>
    <row r="31" spans="1:43" x14ac:dyDescent="0.2">
      <c r="A31" s="26" t="s">
        <v>17</v>
      </c>
      <c r="B31" s="9">
        <v>2006</v>
      </c>
      <c r="C31" s="45">
        <v>0</v>
      </c>
      <c r="D31" s="43">
        <v>0</v>
      </c>
      <c r="E31" s="107"/>
      <c r="F31" s="108"/>
      <c r="G31" s="45">
        <v>9</v>
      </c>
      <c r="H31" s="43">
        <v>6496700</v>
      </c>
      <c r="I31" s="45">
        <v>4</v>
      </c>
      <c r="J31" s="43">
        <v>4965336</v>
      </c>
      <c r="K31" s="45">
        <v>0</v>
      </c>
      <c r="L31" s="43">
        <v>0</v>
      </c>
      <c r="M31" s="45">
        <v>2</v>
      </c>
      <c r="N31" s="43">
        <v>578360</v>
      </c>
      <c r="O31" s="45">
        <v>0</v>
      </c>
      <c r="P31" s="43">
        <v>0</v>
      </c>
      <c r="Q31" s="45">
        <v>0</v>
      </c>
      <c r="R31" s="43">
        <v>0</v>
      </c>
      <c r="S31" s="10">
        <v>4</v>
      </c>
      <c r="T31" s="10">
        <v>607775</v>
      </c>
      <c r="U31" s="21">
        <f t="shared" ref="U31:U42" si="7">SUM(C31+G31+I31+K31+M31+O31+Q31+S31)</f>
        <v>19</v>
      </c>
      <c r="V31" s="22">
        <f t="shared" ref="V31:V42" si="8">SUM(D31+H31+J31+L31+N31+P31+R31+T31)</f>
        <v>12648171</v>
      </c>
      <c r="W31" s="19">
        <f>U31-'Non-Residential - New Const'!U18</f>
        <v>1</v>
      </c>
      <c r="X31" s="13">
        <f>W31/'Non-Residential - New Const'!U18</f>
        <v>5.5555555555555552E-2</v>
      </c>
      <c r="Y31" s="12">
        <f>V31-'Non-Residential - New Const'!V18</f>
        <v>279413</v>
      </c>
      <c r="Z31" s="13">
        <f>Y31/'Non-Residential - New Const'!V18</f>
        <v>2.2590222882523856E-2</v>
      </c>
      <c r="AA31" s="12">
        <f>Y31</f>
        <v>279413</v>
      </c>
      <c r="AC31" s="3"/>
      <c r="AD31" s="3"/>
      <c r="AE31" s="2"/>
      <c r="AF31" s="6"/>
      <c r="AG31" s="6"/>
      <c r="AH31" s="6"/>
      <c r="AI31" s="6"/>
      <c r="AJ31" s="6"/>
      <c r="AK31" s="6"/>
      <c r="AL31" s="6"/>
      <c r="AM31" s="6"/>
      <c r="AN31" s="6"/>
      <c r="AO31" s="6"/>
      <c r="AP31" s="6"/>
      <c r="AQ31" s="6"/>
    </row>
    <row r="32" spans="1:43" x14ac:dyDescent="0.2">
      <c r="A32" s="26" t="s">
        <v>18</v>
      </c>
      <c r="B32" s="9">
        <v>2006</v>
      </c>
      <c r="C32" s="45">
        <v>1</v>
      </c>
      <c r="D32" s="43">
        <v>200000</v>
      </c>
      <c r="E32" s="107"/>
      <c r="F32" s="108"/>
      <c r="G32" s="45">
        <v>19</v>
      </c>
      <c r="H32" s="43">
        <v>6161196</v>
      </c>
      <c r="I32" s="45">
        <v>4</v>
      </c>
      <c r="J32" s="43">
        <v>5748000</v>
      </c>
      <c r="K32" s="45">
        <v>0</v>
      </c>
      <c r="L32" s="43">
        <v>0</v>
      </c>
      <c r="M32" s="45">
        <v>0</v>
      </c>
      <c r="N32" s="43">
        <v>0</v>
      </c>
      <c r="O32" s="45">
        <v>0</v>
      </c>
      <c r="P32" s="43">
        <v>0</v>
      </c>
      <c r="Q32" s="45">
        <v>0</v>
      </c>
      <c r="R32" s="43">
        <v>0</v>
      </c>
      <c r="S32" s="10">
        <v>1</v>
      </c>
      <c r="T32" s="10">
        <v>478224</v>
      </c>
      <c r="U32" s="21">
        <f t="shared" si="7"/>
        <v>25</v>
      </c>
      <c r="V32" s="22">
        <f t="shared" si="8"/>
        <v>12587420</v>
      </c>
      <c r="W32" s="19">
        <f>U32-'Non-Residential - New Const'!U19</f>
        <v>8</v>
      </c>
      <c r="X32" s="13">
        <f>W32/'Non-Residential - New Const'!U19</f>
        <v>0.47058823529411764</v>
      </c>
      <c r="Y32" s="12">
        <f>V32-'Non-Residential - New Const'!V19</f>
        <v>-2245801</v>
      </c>
      <c r="Z32" s="13">
        <f>Y32/'Non-Residential - New Const'!V19</f>
        <v>-0.15140346119025666</v>
      </c>
      <c r="AA32" s="12">
        <f t="shared" ref="AA32:AA42" si="9">AA31+Y32</f>
        <v>-1966388</v>
      </c>
      <c r="AC32" s="3"/>
      <c r="AD32" s="3"/>
      <c r="AE32" s="2"/>
      <c r="AF32" s="6"/>
      <c r="AG32" s="6"/>
      <c r="AH32" s="6"/>
      <c r="AI32" s="6"/>
      <c r="AJ32" s="6"/>
      <c r="AK32" s="6"/>
      <c r="AL32" s="6"/>
      <c r="AM32" s="6"/>
      <c r="AN32" s="6"/>
      <c r="AO32" s="6"/>
      <c r="AP32" s="6"/>
      <c r="AQ32" s="6"/>
    </row>
    <row r="33" spans="1:43" x14ac:dyDescent="0.2">
      <c r="A33" s="26" t="s">
        <v>19</v>
      </c>
      <c r="B33" s="9">
        <v>2006</v>
      </c>
      <c r="C33" s="45">
        <v>0</v>
      </c>
      <c r="D33" s="43">
        <v>0</v>
      </c>
      <c r="E33" s="107"/>
      <c r="F33" s="108"/>
      <c r="G33" s="45">
        <v>21</v>
      </c>
      <c r="H33" s="43">
        <v>17629999</v>
      </c>
      <c r="I33" s="45">
        <v>5</v>
      </c>
      <c r="J33" s="43">
        <v>20995990</v>
      </c>
      <c r="K33" s="45">
        <v>0</v>
      </c>
      <c r="L33" s="43">
        <v>0</v>
      </c>
      <c r="M33" s="45">
        <v>0</v>
      </c>
      <c r="N33" s="43">
        <v>0</v>
      </c>
      <c r="O33" s="45">
        <v>0</v>
      </c>
      <c r="P33" s="43">
        <v>0</v>
      </c>
      <c r="Q33" s="45">
        <v>0</v>
      </c>
      <c r="R33" s="43">
        <v>0</v>
      </c>
      <c r="S33" s="10">
        <v>2</v>
      </c>
      <c r="T33" s="10">
        <v>4118192</v>
      </c>
      <c r="U33" s="21">
        <f t="shared" si="7"/>
        <v>28</v>
      </c>
      <c r="V33" s="22">
        <f t="shared" si="8"/>
        <v>42744181</v>
      </c>
      <c r="W33" s="19">
        <f>U33-'Non-Residential - New Const'!U20</f>
        <v>-5</v>
      </c>
      <c r="X33" s="13">
        <f>W33/'Non-Residential - New Const'!U20</f>
        <v>-0.15151515151515152</v>
      </c>
      <c r="Y33" s="12">
        <f>V33-'Non-Residential - New Const'!V20</f>
        <v>27892641</v>
      </c>
      <c r="Z33" s="13">
        <f>Y33/'Non-Residential - New Const'!V20</f>
        <v>1.8780975575596874</v>
      </c>
      <c r="AA33" s="12">
        <f t="shared" si="9"/>
        <v>25926253</v>
      </c>
      <c r="AC33" s="3"/>
      <c r="AD33" s="3"/>
      <c r="AF33" s="126"/>
      <c r="AG33" s="126"/>
      <c r="AH33" s="126"/>
      <c r="AI33" s="126"/>
      <c r="AJ33" s="126"/>
      <c r="AK33" s="126"/>
      <c r="AL33" s="126"/>
      <c r="AM33" s="126"/>
      <c r="AN33" s="126"/>
      <c r="AO33" s="126"/>
      <c r="AP33" s="126"/>
      <c r="AQ33" s="126"/>
    </row>
    <row r="34" spans="1:43" x14ac:dyDescent="0.2">
      <c r="A34" s="26" t="s">
        <v>20</v>
      </c>
      <c r="B34" s="9">
        <v>2006</v>
      </c>
      <c r="C34" s="45">
        <v>0</v>
      </c>
      <c r="D34" s="43">
        <v>0</v>
      </c>
      <c r="E34" s="107"/>
      <c r="F34" s="108"/>
      <c r="G34" s="45">
        <v>33</v>
      </c>
      <c r="H34" s="43">
        <v>16584308</v>
      </c>
      <c r="I34" s="45">
        <v>3</v>
      </c>
      <c r="J34" s="43">
        <v>8053900</v>
      </c>
      <c r="K34" s="45">
        <v>0</v>
      </c>
      <c r="L34" s="43">
        <v>0</v>
      </c>
      <c r="M34" s="45">
        <v>1</v>
      </c>
      <c r="N34" s="43">
        <v>90000</v>
      </c>
      <c r="O34" s="45">
        <v>0</v>
      </c>
      <c r="P34" s="43">
        <v>0</v>
      </c>
      <c r="Q34" s="45">
        <v>0</v>
      </c>
      <c r="R34" s="43">
        <v>0</v>
      </c>
      <c r="S34" s="10">
        <v>0</v>
      </c>
      <c r="T34" s="10">
        <v>0</v>
      </c>
      <c r="U34" s="21">
        <f t="shared" si="7"/>
        <v>37</v>
      </c>
      <c r="V34" s="22">
        <f t="shared" si="8"/>
        <v>24728208</v>
      </c>
      <c r="W34" s="19">
        <f>U34-'Non-Residential - New Const'!U21</f>
        <v>6</v>
      </c>
      <c r="X34" s="13">
        <f>W34/'Non-Residential - New Const'!U21</f>
        <v>0.19354838709677419</v>
      </c>
      <c r="Y34" s="12">
        <f>V34-'Non-Residential - New Const'!V21</f>
        <v>-3403683</v>
      </c>
      <c r="Z34" s="13">
        <f>Y34/'Non-Residential - New Const'!V21</f>
        <v>-0.12099019578882912</v>
      </c>
      <c r="AA34" s="12">
        <f t="shared" si="9"/>
        <v>22522570</v>
      </c>
      <c r="AC34" s="3"/>
      <c r="AD34" s="3"/>
      <c r="AE34" s="2"/>
      <c r="AF34" s="26"/>
      <c r="AG34" s="26"/>
      <c r="AH34" s="26"/>
      <c r="AI34" s="26"/>
      <c r="AJ34" s="26"/>
      <c r="AK34" s="26"/>
      <c r="AL34" s="26"/>
      <c r="AM34" s="26"/>
      <c r="AN34" s="26"/>
      <c r="AO34" s="26"/>
      <c r="AP34" s="26"/>
      <c r="AQ34" s="26"/>
    </row>
    <row r="35" spans="1:43" x14ac:dyDescent="0.2">
      <c r="A35" s="26" t="s">
        <v>21</v>
      </c>
      <c r="B35" s="9">
        <v>2006</v>
      </c>
      <c r="C35" s="45">
        <v>0</v>
      </c>
      <c r="D35" s="43">
        <v>0</v>
      </c>
      <c r="E35" s="107"/>
      <c r="F35" s="108"/>
      <c r="G35" s="45">
        <v>19</v>
      </c>
      <c r="H35" s="43">
        <v>8669020</v>
      </c>
      <c r="I35" s="45">
        <v>9</v>
      </c>
      <c r="J35" s="43">
        <v>9869462</v>
      </c>
      <c r="K35" s="45">
        <v>0</v>
      </c>
      <c r="L35" s="43">
        <v>0</v>
      </c>
      <c r="M35" s="45">
        <v>1</v>
      </c>
      <c r="N35" s="43">
        <v>200000</v>
      </c>
      <c r="O35" s="45">
        <v>0</v>
      </c>
      <c r="P35" s="43">
        <v>0</v>
      </c>
      <c r="Q35" s="45">
        <v>0</v>
      </c>
      <c r="R35" s="43">
        <v>0</v>
      </c>
      <c r="S35" s="10">
        <v>2</v>
      </c>
      <c r="T35" s="10">
        <v>8621309</v>
      </c>
      <c r="U35" s="21">
        <f t="shared" si="7"/>
        <v>31</v>
      </c>
      <c r="V35" s="22">
        <f t="shared" si="8"/>
        <v>27359791</v>
      </c>
      <c r="W35" s="19">
        <f>U35-'Non-Residential - New Const'!U22</f>
        <v>-2</v>
      </c>
      <c r="X35" s="13">
        <f>W35/'Non-Residential - New Const'!U22</f>
        <v>-6.0606060606060608E-2</v>
      </c>
      <c r="Y35" s="12">
        <f>V35-'Non-Residential - New Const'!V22</f>
        <v>17307469</v>
      </c>
      <c r="Z35" s="13">
        <f>Y35/'Non-Residential - New Const'!V22</f>
        <v>1.7217384202376327</v>
      </c>
      <c r="AA35" s="12">
        <f t="shared" si="9"/>
        <v>39830039</v>
      </c>
      <c r="AC35" s="3"/>
      <c r="AD35" s="3"/>
      <c r="AE35" s="2"/>
      <c r="AF35" s="26"/>
      <c r="AG35" s="26"/>
      <c r="AH35" s="26"/>
      <c r="AI35" s="26"/>
      <c r="AJ35" s="26"/>
      <c r="AK35" s="26"/>
      <c r="AL35" s="26"/>
      <c r="AM35" s="26"/>
      <c r="AN35" s="26"/>
      <c r="AO35" s="26"/>
      <c r="AP35" s="26"/>
      <c r="AQ35" s="26"/>
    </row>
    <row r="36" spans="1:43" x14ac:dyDescent="0.2">
      <c r="A36" s="26" t="s">
        <v>30</v>
      </c>
      <c r="B36" s="9">
        <v>2006</v>
      </c>
      <c r="C36" s="45">
        <v>0</v>
      </c>
      <c r="D36" s="43">
        <v>0</v>
      </c>
      <c r="E36" s="107"/>
      <c r="F36" s="108"/>
      <c r="G36" s="45">
        <v>39</v>
      </c>
      <c r="H36" s="43">
        <v>17725427</v>
      </c>
      <c r="I36" s="45">
        <v>12</v>
      </c>
      <c r="J36" s="43">
        <v>18268569</v>
      </c>
      <c r="K36" s="45">
        <v>0</v>
      </c>
      <c r="L36" s="43">
        <v>0</v>
      </c>
      <c r="M36" s="45">
        <v>1</v>
      </c>
      <c r="N36" s="43">
        <v>52500</v>
      </c>
      <c r="O36" s="45">
        <v>0</v>
      </c>
      <c r="P36" s="43">
        <v>0</v>
      </c>
      <c r="Q36" s="45">
        <v>0</v>
      </c>
      <c r="R36" s="43">
        <v>0</v>
      </c>
      <c r="S36" s="10">
        <v>0</v>
      </c>
      <c r="T36" s="10">
        <v>0</v>
      </c>
      <c r="U36" s="21">
        <f t="shared" si="7"/>
        <v>52</v>
      </c>
      <c r="V36" s="22">
        <f t="shared" si="8"/>
        <v>36046496</v>
      </c>
      <c r="W36" s="19">
        <f>U36-'Non-Residential - New Const'!U23</f>
        <v>10</v>
      </c>
      <c r="X36" s="13">
        <f>W36/'Non-Residential - New Const'!U23</f>
        <v>0.23809523809523808</v>
      </c>
      <c r="Y36" s="12">
        <f>V36-'Non-Residential - New Const'!V23</f>
        <v>25060949</v>
      </c>
      <c r="Z36" s="13">
        <f>Y36/'Non-Residential - New Const'!V23</f>
        <v>2.2812654663440974</v>
      </c>
      <c r="AA36" s="12">
        <f t="shared" si="9"/>
        <v>64890988</v>
      </c>
      <c r="AC36" s="3"/>
      <c r="AD36" s="3"/>
      <c r="AE36" s="2"/>
      <c r="AF36" s="2"/>
      <c r="AG36" s="2"/>
      <c r="AH36" s="2"/>
      <c r="AI36" s="2"/>
      <c r="AJ36" s="2"/>
      <c r="AK36" s="2"/>
      <c r="AL36" s="2"/>
      <c r="AM36" s="2"/>
      <c r="AN36" s="2"/>
      <c r="AO36" s="2"/>
      <c r="AP36" s="2"/>
      <c r="AQ36" s="2"/>
    </row>
    <row r="37" spans="1:43" x14ac:dyDescent="0.2">
      <c r="A37" s="26" t="s">
        <v>23</v>
      </c>
      <c r="B37" s="9">
        <v>2006</v>
      </c>
      <c r="C37" s="45">
        <v>2</v>
      </c>
      <c r="D37" s="43">
        <v>95000</v>
      </c>
      <c r="E37" s="107"/>
      <c r="F37" s="108"/>
      <c r="G37" s="45">
        <v>13</v>
      </c>
      <c r="H37" s="43">
        <v>3508182</v>
      </c>
      <c r="I37" s="45">
        <v>10</v>
      </c>
      <c r="J37" s="43">
        <v>27314688</v>
      </c>
      <c r="K37" s="45">
        <v>0</v>
      </c>
      <c r="L37" s="43">
        <v>0</v>
      </c>
      <c r="M37" s="45">
        <v>0</v>
      </c>
      <c r="N37" s="43">
        <v>0</v>
      </c>
      <c r="O37" s="45">
        <v>0</v>
      </c>
      <c r="P37" s="43">
        <v>0</v>
      </c>
      <c r="Q37" s="45">
        <v>0</v>
      </c>
      <c r="R37" s="43">
        <v>0</v>
      </c>
      <c r="S37" s="10">
        <v>1</v>
      </c>
      <c r="T37" s="10">
        <v>1595199</v>
      </c>
      <c r="U37" s="21">
        <f t="shared" si="7"/>
        <v>26</v>
      </c>
      <c r="V37" s="22">
        <f t="shared" si="8"/>
        <v>32513069</v>
      </c>
      <c r="W37" s="19">
        <f>U37-'Non-Residential - New Const'!U24</f>
        <v>-7</v>
      </c>
      <c r="X37" s="13">
        <f>W37/'Non-Residential - New Const'!U24</f>
        <v>-0.21212121212121213</v>
      </c>
      <c r="Y37" s="12">
        <f>V37-'Non-Residential - New Const'!V24</f>
        <v>14848679</v>
      </c>
      <c r="Z37" s="13">
        <f>Y37/'Non-Residential - New Const'!V24</f>
        <v>0.84059959047552735</v>
      </c>
      <c r="AA37" s="12">
        <f t="shared" si="9"/>
        <v>79739667</v>
      </c>
      <c r="AC37" s="3"/>
      <c r="AD37" s="3"/>
      <c r="AE37" s="2"/>
      <c r="AF37" s="2"/>
      <c r="AG37" s="2"/>
      <c r="AH37" s="2"/>
      <c r="AI37" s="2"/>
      <c r="AJ37" s="2"/>
      <c r="AK37" s="2"/>
      <c r="AL37" s="2"/>
      <c r="AM37" s="2"/>
      <c r="AN37" s="2"/>
      <c r="AO37" s="2"/>
      <c r="AP37" s="2"/>
      <c r="AQ37" s="2"/>
    </row>
    <row r="38" spans="1:43" x14ac:dyDescent="0.2">
      <c r="A38" s="26" t="s">
        <v>24</v>
      </c>
      <c r="B38" s="9">
        <v>2006</v>
      </c>
      <c r="C38" s="45">
        <v>0</v>
      </c>
      <c r="D38" s="43">
        <v>0</v>
      </c>
      <c r="E38" s="107"/>
      <c r="F38" s="108"/>
      <c r="G38" s="45">
        <v>15</v>
      </c>
      <c r="H38" s="43">
        <v>4945490</v>
      </c>
      <c r="I38" s="45">
        <v>9</v>
      </c>
      <c r="J38" s="43">
        <v>6636815</v>
      </c>
      <c r="K38" s="45">
        <v>0</v>
      </c>
      <c r="L38" s="43">
        <v>0</v>
      </c>
      <c r="M38" s="45">
        <v>1</v>
      </c>
      <c r="N38" s="43">
        <v>27572000</v>
      </c>
      <c r="O38" s="45">
        <v>0</v>
      </c>
      <c r="P38" s="43">
        <v>0</v>
      </c>
      <c r="Q38" s="45">
        <v>0</v>
      </c>
      <c r="R38" s="43">
        <v>0</v>
      </c>
      <c r="S38" s="10">
        <v>2</v>
      </c>
      <c r="T38" s="10">
        <v>425182</v>
      </c>
      <c r="U38" s="21">
        <f t="shared" si="7"/>
        <v>27</v>
      </c>
      <c r="V38" s="22">
        <f t="shared" si="8"/>
        <v>39579487</v>
      </c>
      <c r="W38" s="19">
        <f>U38-'Non-Residential - New Const'!U25</f>
        <v>-22</v>
      </c>
      <c r="X38" s="13">
        <f>W38/'Non-Residential - New Const'!U25</f>
        <v>-0.44897959183673469</v>
      </c>
      <c r="Y38" s="12">
        <f>V38-'Non-Residential - New Const'!V25</f>
        <v>15947959</v>
      </c>
      <c r="Z38" s="13">
        <f>Y38/'Non-Residential - New Const'!V25</f>
        <v>0.67485940816014944</v>
      </c>
      <c r="AA38" s="12">
        <f t="shared" si="9"/>
        <v>95687626</v>
      </c>
      <c r="AC38" s="3"/>
      <c r="AD38" s="3"/>
      <c r="AE38" s="2"/>
      <c r="AF38" s="2"/>
      <c r="AG38" s="2"/>
      <c r="AH38" s="2"/>
      <c r="AI38" s="2"/>
      <c r="AJ38" s="2"/>
      <c r="AK38" s="2"/>
      <c r="AL38" s="2"/>
      <c r="AM38" s="2"/>
      <c r="AN38" s="2"/>
      <c r="AO38" s="2"/>
      <c r="AP38" s="2"/>
      <c r="AQ38" s="2"/>
    </row>
    <row r="39" spans="1:43" x14ac:dyDescent="0.2">
      <c r="A39" s="26" t="s">
        <v>25</v>
      </c>
      <c r="B39" s="9">
        <v>2006</v>
      </c>
      <c r="C39" s="45">
        <v>0</v>
      </c>
      <c r="D39" s="43">
        <v>0</v>
      </c>
      <c r="E39" s="107"/>
      <c r="F39" s="108"/>
      <c r="G39" s="45">
        <v>19</v>
      </c>
      <c r="H39" s="43">
        <v>10038533</v>
      </c>
      <c r="I39" s="45">
        <v>8</v>
      </c>
      <c r="J39" s="43">
        <v>13285640</v>
      </c>
      <c r="K39" s="45">
        <v>0</v>
      </c>
      <c r="L39" s="43">
        <v>0</v>
      </c>
      <c r="M39" s="45">
        <v>1</v>
      </c>
      <c r="N39" s="43">
        <v>3000</v>
      </c>
      <c r="O39" s="45">
        <v>0</v>
      </c>
      <c r="P39" s="43">
        <v>0</v>
      </c>
      <c r="Q39" s="45">
        <v>0</v>
      </c>
      <c r="R39" s="43">
        <v>0</v>
      </c>
      <c r="S39" s="10">
        <v>0</v>
      </c>
      <c r="T39" s="10">
        <v>0</v>
      </c>
      <c r="U39" s="21">
        <f t="shared" si="7"/>
        <v>28</v>
      </c>
      <c r="V39" s="22">
        <f t="shared" si="8"/>
        <v>23327173</v>
      </c>
      <c r="W39" s="19">
        <f>U39-'Non-Residential - New Const'!U26</f>
        <v>-25</v>
      </c>
      <c r="X39" s="13">
        <f>W39/'Non-Residential - New Const'!U26</f>
        <v>-0.47169811320754718</v>
      </c>
      <c r="Y39" s="12">
        <f>V39-'Non-Residential - New Const'!V26</f>
        <v>1579028</v>
      </c>
      <c r="Z39" s="13">
        <f>Y39/'Non-Residential - New Const'!V26</f>
        <v>7.2605180809673653E-2</v>
      </c>
      <c r="AA39" s="12">
        <f t="shared" si="9"/>
        <v>97266654</v>
      </c>
      <c r="AC39" s="3"/>
      <c r="AD39" s="3"/>
      <c r="AE39" s="2"/>
      <c r="AF39" s="2"/>
      <c r="AG39" s="2"/>
      <c r="AH39" s="2"/>
      <c r="AI39" s="2"/>
      <c r="AJ39" s="2"/>
      <c r="AK39" s="2"/>
      <c r="AL39" s="2"/>
      <c r="AM39" s="2"/>
      <c r="AN39" s="2"/>
      <c r="AO39" s="2"/>
      <c r="AP39" s="2"/>
      <c r="AQ39" s="2"/>
    </row>
    <row r="40" spans="1:43" x14ac:dyDescent="0.2">
      <c r="A40" s="26" t="s">
        <v>26</v>
      </c>
      <c r="B40" s="9">
        <v>2006</v>
      </c>
      <c r="C40" s="45">
        <v>0</v>
      </c>
      <c r="D40" s="43">
        <v>0</v>
      </c>
      <c r="E40" s="107"/>
      <c r="F40" s="108"/>
      <c r="G40" s="45">
        <v>18</v>
      </c>
      <c r="H40" s="43">
        <v>2587116</v>
      </c>
      <c r="I40" s="45">
        <v>14</v>
      </c>
      <c r="J40" s="43">
        <v>7655900</v>
      </c>
      <c r="K40" s="45">
        <v>1</v>
      </c>
      <c r="L40" s="43">
        <v>300000</v>
      </c>
      <c r="M40" s="45">
        <v>0</v>
      </c>
      <c r="N40" s="43">
        <v>0</v>
      </c>
      <c r="O40" s="45">
        <v>0</v>
      </c>
      <c r="P40" s="43">
        <v>0</v>
      </c>
      <c r="Q40" s="45">
        <v>0</v>
      </c>
      <c r="R40" s="43">
        <v>0</v>
      </c>
      <c r="S40" s="10">
        <v>2</v>
      </c>
      <c r="T40" s="10">
        <v>571628</v>
      </c>
      <c r="U40" s="21">
        <f t="shared" si="7"/>
        <v>35</v>
      </c>
      <c r="V40" s="22">
        <f t="shared" si="8"/>
        <v>11114644</v>
      </c>
      <c r="W40" s="19">
        <f>U40-'Non-Residential - New Const'!U27</f>
        <v>-6</v>
      </c>
      <c r="X40" s="13">
        <f>W40/'Non-Residential - New Const'!U27</f>
        <v>-0.14634146341463414</v>
      </c>
      <c r="Y40" s="12">
        <f>V40-'Non-Residential - New Const'!V27</f>
        <v>-689042</v>
      </c>
      <c r="Z40" s="13">
        <f>Y40/'Non-Residential - New Const'!V27</f>
        <v>-5.83751550151368E-2</v>
      </c>
      <c r="AA40" s="12">
        <f t="shared" si="9"/>
        <v>96577612</v>
      </c>
      <c r="AC40" s="3"/>
      <c r="AD40" s="3"/>
      <c r="AE40" s="2"/>
      <c r="AF40" s="2"/>
      <c r="AG40" s="2"/>
      <c r="AH40" s="2"/>
      <c r="AI40" s="2"/>
      <c r="AJ40" s="2"/>
      <c r="AK40" s="2"/>
      <c r="AL40" s="2"/>
      <c r="AM40" s="2"/>
      <c r="AN40" s="2"/>
      <c r="AO40" s="2"/>
      <c r="AP40" s="2"/>
      <c r="AQ40" s="2"/>
    </row>
    <row r="41" spans="1:43" x14ac:dyDescent="0.2">
      <c r="A41" s="26" t="s">
        <v>27</v>
      </c>
      <c r="B41" s="9">
        <v>2006</v>
      </c>
      <c r="C41" s="45">
        <v>0</v>
      </c>
      <c r="D41" s="43">
        <v>0</v>
      </c>
      <c r="E41" s="107"/>
      <c r="F41" s="108"/>
      <c r="G41" s="45">
        <v>25</v>
      </c>
      <c r="H41" s="43">
        <v>17342889</v>
      </c>
      <c r="I41" s="45">
        <v>9</v>
      </c>
      <c r="J41" s="43">
        <v>4813980</v>
      </c>
      <c r="K41" s="45">
        <v>1</v>
      </c>
      <c r="L41" s="43">
        <v>470000</v>
      </c>
      <c r="M41" s="45">
        <v>0</v>
      </c>
      <c r="N41" s="43">
        <v>0</v>
      </c>
      <c r="O41" s="45">
        <v>0</v>
      </c>
      <c r="P41" s="43">
        <v>0</v>
      </c>
      <c r="Q41" s="45">
        <v>0</v>
      </c>
      <c r="R41" s="43">
        <v>0</v>
      </c>
      <c r="S41" s="10">
        <v>1</v>
      </c>
      <c r="T41" s="10">
        <v>116736</v>
      </c>
      <c r="U41" s="21">
        <f t="shared" si="7"/>
        <v>36</v>
      </c>
      <c r="V41" s="22">
        <f t="shared" si="8"/>
        <v>22743605</v>
      </c>
      <c r="W41" s="19">
        <f>U41-'Non-Residential - New Const'!U28</f>
        <v>11</v>
      </c>
      <c r="X41" s="13">
        <f>W41/'Non-Residential - New Const'!U28</f>
        <v>0.44</v>
      </c>
      <c r="Y41" s="12">
        <f>V41-'Non-Residential - New Const'!V28</f>
        <v>1266841</v>
      </c>
      <c r="Z41" s="13">
        <f>Y41/'Non-Residential - New Const'!V28</f>
        <v>5.8986586619846453E-2</v>
      </c>
      <c r="AA41" s="12">
        <f t="shared" si="9"/>
        <v>97844453</v>
      </c>
      <c r="AC41" s="3"/>
      <c r="AD41" s="3"/>
      <c r="AE41" s="2"/>
      <c r="AF41" s="2"/>
      <c r="AG41" s="2"/>
      <c r="AH41" s="2"/>
      <c r="AI41" s="2"/>
      <c r="AJ41" s="2"/>
      <c r="AK41" s="2"/>
      <c r="AL41" s="2"/>
      <c r="AM41" s="2"/>
      <c r="AN41" s="2"/>
      <c r="AO41" s="2"/>
      <c r="AP41" s="2"/>
      <c r="AQ41" s="2"/>
    </row>
    <row r="42" spans="1:43" x14ac:dyDescent="0.2">
      <c r="A42" s="26" t="s">
        <v>28</v>
      </c>
      <c r="B42" s="9">
        <v>2006</v>
      </c>
      <c r="C42" s="45">
        <v>0</v>
      </c>
      <c r="D42" s="43">
        <v>0</v>
      </c>
      <c r="E42" s="107"/>
      <c r="F42" s="108"/>
      <c r="G42" s="45">
        <v>14</v>
      </c>
      <c r="H42" s="43">
        <v>6087041</v>
      </c>
      <c r="I42" s="45">
        <v>5</v>
      </c>
      <c r="J42" s="43">
        <v>2290000</v>
      </c>
      <c r="K42" s="45">
        <v>0</v>
      </c>
      <c r="L42" s="43">
        <v>0</v>
      </c>
      <c r="M42" s="45">
        <v>0</v>
      </c>
      <c r="N42" s="43">
        <v>0</v>
      </c>
      <c r="O42" s="45">
        <v>0</v>
      </c>
      <c r="P42" s="43">
        <v>0</v>
      </c>
      <c r="Q42" s="45">
        <v>0</v>
      </c>
      <c r="R42" s="43">
        <v>0</v>
      </c>
      <c r="S42" s="10">
        <v>0</v>
      </c>
      <c r="T42" s="10">
        <v>0</v>
      </c>
      <c r="U42" s="21">
        <f t="shared" si="7"/>
        <v>19</v>
      </c>
      <c r="V42" s="22">
        <f t="shared" si="8"/>
        <v>8377041</v>
      </c>
      <c r="W42" s="19">
        <f>U42-'Non-Residential - New Const'!U29</f>
        <v>-7</v>
      </c>
      <c r="X42" s="13">
        <f>W42/'Non-Residential - New Const'!U29</f>
        <v>-0.26923076923076922</v>
      </c>
      <c r="Y42" s="12">
        <f>V42-'Non-Residential - New Const'!V29</f>
        <v>-44977</v>
      </c>
      <c r="Z42" s="13">
        <f>Y42/'Non-Residential - New Const'!V29</f>
        <v>-5.3404065391453688E-3</v>
      </c>
      <c r="AA42" s="12">
        <f t="shared" si="9"/>
        <v>97799476</v>
      </c>
      <c r="AC42" s="3"/>
      <c r="AD42" s="3"/>
      <c r="AE42" s="2"/>
      <c r="AF42" s="2"/>
      <c r="AG42" s="2"/>
      <c r="AH42" s="2"/>
      <c r="AI42" s="2"/>
      <c r="AJ42" s="2"/>
      <c r="AK42" s="2"/>
      <c r="AL42" s="2"/>
      <c r="AM42" s="2"/>
      <c r="AN42" s="2"/>
      <c r="AO42" s="2"/>
      <c r="AP42" s="2"/>
      <c r="AQ42" s="2"/>
    </row>
    <row r="43" spans="1:43" ht="13.5" thickBot="1" x14ac:dyDescent="0.25">
      <c r="A43" s="27" t="s">
        <v>29</v>
      </c>
      <c r="B43" s="15">
        <v>2006</v>
      </c>
      <c r="C43" s="46">
        <f>SUM(C31:C42)</f>
        <v>3</v>
      </c>
      <c r="D43" s="44">
        <f>SUM(D31:D42)</f>
        <v>295000</v>
      </c>
      <c r="E43" s="109"/>
      <c r="F43" s="110"/>
      <c r="G43" s="46">
        <f t="shared" ref="G43:W43" si="10">SUM(G31:G42)</f>
        <v>244</v>
      </c>
      <c r="H43" s="44">
        <f t="shared" si="10"/>
        <v>117775901</v>
      </c>
      <c r="I43" s="46">
        <f t="shared" si="10"/>
        <v>92</v>
      </c>
      <c r="J43" s="44">
        <f t="shared" si="10"/>
        <v>129898280</v>
      </c>
      <c r="K43" s="46">
        <f t="shared" si="10"/>
        <v>2</v>
      </c>
      <c r="L43" s="44">
        <f t="shared" si="10"/>
        <v>770000</v>
      </c>
      <c r="M43" s="46">
        <f t="shared" si="10"/>
        <v>7</v>
      </c>
      <c r="N43" s="44">
        <f t="shared" si="10"/>
        <v>28495860</v>
      </c>
      <c r="O43" s="46">
        <f t="shared" si="10"/>
        <v>0</v>
      </c>
      <c r="P43" s="44">
        <f t="shared" si="10"/>
        <v>0</v>
      </c>
      <c r="Q43" s="46">
        <f t="shared" si="10"/>
        <v>0</v>
      </c>
      <c r="R43" s="44">
        <f t="shared" si="10"/>
        <v>0</v>
      </c>
      <c r="S43" s="16">
        <f t="shared" si="10"/>
        <v>15</v>
      </c>
      <c r="T43" s="16">
        <f t="shared" si="10"/>
        <v>16534245</v>
      </c>
      <c r="U43" s="23">
        <f t="shared" si="10"/>
        <v>363</v>
      </c>
      <c r="V43" s="24">
        <f t="shared" si="10"/>
        <v>293769286</v>
      </c>
      <c r="W43" s="20">
        <f t="shared" si="10"/>
        <v>-38</v>
      </c>
      <c r="X43" s="18">
        <f>W43/'Non-Residential - New Const'!U30</f>
        <v>-9.4763092269326679E-2</v>
      </c>
      <c r="Y43" s="17">
        <f>SUM(Y31:Y42)</f>
        <v>97799476</v>
      </c>
      <c r="Z43" s="18">
        <f>Y43/'Non-Residential - New Const'!V30</f>
        <v>0.49905378792784461</v>
      </c>
      <c r="AA43" s="17">
        <f>Y43</f>
        <v>97799476</v>
      </c>
      <c r="AC43" s="2"/>
      <c r="AD43" s="2"/>
      <c r="AE43" s="2"/>
      <c r="AF43" s="2"/>
      <c r="AG43" s="2"/>
      <c r="AH43" s="2"/>
      <c r="AI43" s="2"/>
      <c r="AJ43" s="2"/>
      <c r="AK43" s="2"/>
      <c r="AL43" s="2"/>
      <c r="AM43" s="2"/>
      <c r="AN43" s="2"/>
      <c r="AO43" s="2"/>
      <c r="AP43" s="2"/>
      <c r="AQ43" s="2"/>
    </row>
    <row r="44" spans="1:43" x14ac:dyDescent="0.2">
      <c r="A44" s="26" t="s">
        <v>17</v>
      </c>
      <c r="B44" s="9">
        <v>2007</v>
      </c>
      <c r="C44" s="45">
        <v>0</v>
      </c>
      <c r="D44" s="43">
        <v>0</v>
      </c>
      <c r="E44" s="107"/>
      <c r="F44" s="108"/>
      <c r="G44" s="45">
        <v>5</v>
      </c>
      <c r="H44" s="43">
        <v>1825464</v>
      </c>
      <c r="I44" s="45">
        <v>19</v>
      </c>
      <c r="J44" s="43">
        <v>15167194</v>
      </c>
      <c r="K44" s="45">
        <v>0</v>
      </c>
      <c r="L44" s="43">
        <v>0</v>
      </c>
      <c r="M44" s="45">
        <v>0</v>
      </c>
      <c r="N44" s="43">
        <v>0</v>
      </c>
      <c r="O44" s="45">
        <v>0</v>
      </c>
      <c r="P44" s="43">
        <v>0</v>
      </c>
      <c r="Q44" s="45">
        <v>0</v>
      </c>
      <c r="R44" s="43">
        <v>0</v>
      </c>
      <c r="S44" s="10">
        <v>1</v>
      </c>
      <c r="T44" s="10">
        <v>1036341</v>
      </c>
      <c r="U44" s="21">
        <f t="shared" ref="U44:U55" si="11">SUM(C44+G44+I44+K44+M44+O44+Q44+S44)</f>
        <v>25</v>
      </c>
      <c r="V44" s="22">
        <f t="shared" ref="V44:V55" si="12">SUM(D44+H44+J44+L44+N44+P44+R44+T44)</f>
        <v>18028999</v>
      </c>
      <c r="W44" s="19">
        <f>U44-'Non-Residential - New Const'!U31</f>
        <v>6</v>
      </c>
      <c r="X44" s="13">
        <f>W44/'Non-Residential - New Const'!U31</f>
        <v>0.31578947368421051</v>
      </c>
      <c r="Y44" s="12">
        <f>V44-'Non-Residential - New Const'!V31</f>
        <v>5380828</v>
      </c>
      <c r="Z44" s="13">
        <f>Y44/'Non-Residential - New Const'!V31</f>
        <v>0.42542340706810494</v>
      </c>
      <c r="AA44" s="12">
        <f>Y44</f>
        <v>5380828</v>
      </c>
      <c r="AC44" s="3"/>
      <c r="AD44" s="3"/>
      <c r="AE44" s="2"/>
      <c r="AF44" s="6"/>
      <c r="AG44" s="6"/>
      <c r="AH44" s="6"/>
      <c r="AI44" s="6"/>
      <c r="AJ44" s="6"/>
      <c r="AK44" s="6"/>
      <c r="AL44" s="6"/>
      <c r="AM44" s="6"/>
      <c r="AN44" s="6"/>
      <c r="AO44" s="6"/>
      <c r="AP44" s="6"/>
      <c r="AQ44" s="6"/>
    </row>
    <row r="45" spans="1:43" x14ac:dyDescent="0.2">
      <c r="A45" s="26" t="s">
        <v>18</v>
      </c>
      <c r="B45" s="9">
        <v>2007</v>
      </c>
      <c r="C45" s="45">
        <v>0</v>
      </c>
      <c r="D45" s="43">
        <v>0</v>
      </c>
      <c r="E45" s="107"/>
      <c r="F45" s="108"/>
      <c r="G45" s="45">
        <v>6</v>
      </c>
      <c r="H45" s="43">
        <v>12126510</v>
      </c>
      <c r="I45" s="45">
        <v>2</v>
      </c>
      <c r="J45" s="43">
        <v>57059286</v>
      </c>
      <c r="K45" s="45">
        <v>0</v>
      </c>
      <c r="L45" s="43">
        <v>0</v>
      </c>
      <c r="M45" s="45">
        <v>0</v>
      </c>
      <c r="N45" s="43">
        <v>0</v>
      </c>
      <c r="O45" s="45">
        <v>0</v>
      </c>
      <c r="P45" s="43">
        <v>0</v>
      </c>
      <c r="Q45" s="45">
        <v>0</v>
      </c>
      <c r="R45" s="43">
        <v>0</v>
      </c>
      <c r="S45" s="10">
        <v>1</v>
      </c>
      <c r="T45" s="10">
        <v>2754131</v>
      </c>
      <c r="U45" s="21">
        <f t="shared" si="11"/>
        <v>9</v>
      </c>
      <c r="V45" s="22">
        <f t="shared" si="12"/>
        <v>71939927</v>
      </c>
      <c r="W45" s="19">
        <f>U45-'Non-Residential - New Const'!U32</f>
        <v>-16</v>
      </c>
      <c r="X45" s="13">
        <f>W45/'Non-Residential - New Const'!U32</f>
        <v>-0.64</v>
      </c>
      <c r="Y45" s="12">
        <f>V45-'Non-Residential - New Const'!V32</f>
        <v>59352507</v>
      </c>
      <c r="Z45" s="13">
        <f>Y45/'Non-Residential - New Const'!V32</f>
        <v>4.7152241682568787</v>
      </c>
      <c r="AA45" s="12">
        <f t="shared" ref="AA45:AA55" si="13">AA44+Y45</f>
        <v>64733335</v>
      </c>
      <c r="AC45" s="3"/>
      <c r="AD45" s="3"/>
      <c r="AE45" s="2"/>
      <c r="AF45" s="6"/>
      <c r="AG45" s="6"/>
      <c r="AH45" s="6"/>
      <c r="AI45" s="6"/>
      <c r="AJ45" s="6"/>
      <c r="AK45" s="6"/>
      <c r="AL45" s="6"/>
      <c r="AM45" s="6"/>
      <c r="AN45" s="6"/>
      <c r="AO45" s="6"/>
      <c r="AP45" s="6"/>
      <c r="AQ45" s="6"/>
    </row>
    <row r="46" spans="1:43" x14ac:dyDescent="0.2">
      <c r="A46" s="26" t="s">
        <v>19</v>
      </c>
      <c r="B46" s="9">
        <v>2007</v>
      </c>
      <c r="C46" s="45">
        <v>0</v>
      </c>
      <c r="D46" s="43">
        <v>0</v>
      </c>
      <c r="E46" s="107"/>
      <c r="F46" s="108"/>
      <c r="G46" s="45">
        <v>1</v>
      </c>
      <c r="H46" s="43">
        <v>128700</v>
      </c>
      <c r="I46" s="45">
        <v>28</v>
      </c>
      <c r="J46" s="43">
        <v>14078272</v>
      </c>
      <c r="K46" s="45">
        <v>1</v>
      </c>
      <c r="L46" s="43">
        <v>136000</v>
      </c>
      <c r="M46" s="45">
        <v>1</v>
      </c>
      <c r="N46" s="43">
        <v>337500</v>
      </c>
      <c r="O46" s="45">
        <v>0</v>
      </c>
      <c r="P46" s="43">
        <v>0</v>
      </c>
      <c r="Q46" s="45">
        <v>0</v>
      </c>
      <c r="R46" s="43">
        <v>0</v>
      </c>
      <c r="S46" s="10">
        <v>2</v>
      </c>
      <c r="T46" s="10">
        <v>7742302</v>
      </c>
      <c r="U46" s="21">
        <f t="shared" si="11"/>
        <v>33</v>
      </c>
      <c r="V46" s="22">
        <f t="shared" si="12"/>
        <v>22422774</v>
      </c>
      <c r="W46" s="19">
        <f>U46-'Non-Residential - New Const'!U33</f>
        <v>5</v>
      </c>
      <c r="X46" s="13">
        <f>W46/'Non-Residential - New Const'!U33</f>
        <v>0.17857142857142858</v>
      </c>
      <c r="Y46" s="12">
        <f>V46-'Non-Residential - New Const'!V33</f>
        <v>-20321407</v>
      </c>
      <c r="Z46" s="13">
        <f>Y46/'Non-Residential - New Const'!V33</f>
        <v>-0.47541926233187154</v>
      </c>
      <c r="AA46" s="12">
        <f t="shared" si="13"/>
        <v>44411928</v>
      </c>
      <c r="AC46" s="3"/>
      <c r="AD46" s="3"/>
      <c r="AF46" s="126"/>
      <c r="AG46" s="126"/>
      <c r="AH46" s="126"/>
      <c r="AI46" s="126"/>
      <c r="AJ46" s="126"/>
      <c r="AK46" s="126"/>
      <c r="AL46" s="126"/>
      <c r="AM46" s="126"/>
      <c r="AN46" s="126"/>
      <c r="AO46" s="126"/>
      <c r="AP46" s="126"/>
      <c r="AQ46" s="126"/>
    </row>
    <row r="47" spans="1:43" x14ac:dyDescent="0.2">
      <c r="A47" s="26" t="s">
        <v>20</v>
      </c>
      <c r="B47" s="9">
        <v>2007</v>
      </c>
      <c r="C47" s="45">
        <v>0</v>
      </c>
      <c r="D47" s="43">
        <v>0</v>
      </c>
      <c r="E47" s="107"/>
      <c r="F47" s="108"/>
      <c r="G47" s="45">
        <v>19</v>
      </c>
      <c r="H47" s="43">
        <v>6251728</v>
      </c>
      <c r="I47" s="45">
        <v>12</v>
      </c>
      <c r="J47" s="43">
        <v>32802397</v>
      </c>
      <c r="K47" s="45">
        <v>0</v>
      </c>
      <c r="L47" s="43">
        <v>0</v>
      </c>
      <c r="M47" s="45">
        <v>2</v>
      </c>
      <c r="N47" s="43">
        <v>419530</v>
      </c>
      <c r="O47" s="45">
        <v>0</v>
      </c>
      <c r="P47" s="43">
        <v>0</v>
      </c>
      <c r="Q47" s="45">
        <v>0</v>
      </c>
      <c r="R47" s="43">
        <v>0</v>
      </c>
      <c r="S47" s="10">
        <v>3</v>
      </c>
      <c r="T47" s="10">
        <v>4446066</v>
      </c>
      <c r="U47" s="21">
        <f t="shared" si="11"/>
        <v>36</v>
      </c>
      <c r="V47" s="22">
        <f t="shared" si="12"/>
        <v>43919721</v>
      </c>
      <c r="W47" s="19">
        <f>U47-'Non-Residential - New Const'!U34</f>
        <v>-1</v>
      </c>
      <c r="X47" s="13">
        <f>W47/'Non-Residential - New Const'!U34</f>
        <v>-2.7027027027027029E-2</v>
      </c>
      <c r="Y47" s="12">
        <f>V47-'Non-Residential - New Const'!V34</f>
        <v>19191513</v>
      </c>
      <c r="Z47" s="13">
        <f>Y47/'Non-Residential - New Const'!V34</f>
        <v>0.77609800920471061</v>
      </c>
      <c r="AA47" s="12">
        <f t="shared" si="13"/>
        <v>63603441</v>
      </c>
      <c r="AC47" s="3"/>
      <c r="AD47" s="3"/>
      <c r="AE47" s="2"/>
      <c r="AF47" s="26"/>
      <c r="AG47" s="26"/>
      <c r="AH47" s="26"/>
      <c r="AI47" s="26"/>
      <c r="AJ47" s="26"/>
      <c r="AK47" s="26"/>
      <c r="AL47" s="26"/>
      <c r="AM47" s="26"/>
      <c r="AN47" s="26"/>
      <c r="AO47" s="26"/>
      <c r="AP47" s="26"/>
      <c r="AQ47" s="26"/>
    </row>
    <row r="48" spans="1:43" x14ac:dyDescent="0.2">
      <c r="A48" s="26" t="s">
        <v>21</v>
      </c>
      <c r="B48" s="9">
        <v>2007</v>
      </c>
      <c r="C48" s="45">
        <v>0</v>
      </c>
      <c r="D48" s="43">
        <v>0</v>
      </c>
      <c r="E48" s="107"/>
      <c r="F48" s="108"/>
      <c r="G48" s="45">
        <v>12</v>
      </c>
      <c r="H48" s="43">
        <v>15358880</v>
      </c>
      <c r="I48" s="45">
        <v>13</v>
      </c>
      <c r="J48" s="43">
        <v>18022555</v>
      </c>
      <c r="K48" s="45">
        <v>0</v>
      </c>
      <c r="L48" s="43">
        <v>0</v>
      </c>
      <c r="M48" s="45">
        <v>2</v>
      </c>
      <c r="N48" s="43">
        <v>4094900</v>
      </c>
      <c r="O48" s="45">
        <v>0</v>
      </c>
      <c r="P48" s="43">
        <v>0</v>
      </c>
      <c r="Q48" s="45">
        <v>0</v>
      </c>
      <c r="R48" s="43">
        <v>0</v>
      </c>
      <c r="S48" s="10">
        <v>1</v>
      </c>
      <c r="T48" s="10">
        <v>1840404</v>
      </c>
      <c r="U48" s="21">
        <f t="shared" si="11"/>
        <v>28</v>
      </c>
      <c r="V48" s="22">
        <f t="shared" si="12"/>
        <v>39316739</v>
      </c>
      <c r="W48" s="19">
        <f>U48-'Non-Residential - New Const'!U35</f>
        <v>-3</v>
      </c>
      <c r="X48" s="13">
        <f>W48/'Non-Residential - New Const'!U35</f>
        <v>-9.6774193548387094E-2</v>
      </c>
      <c r="Y48" s="12">
        <f>V48-'Non-Residential - New Const'!V35</f>
        <v>11956948</v>
      </c>
      <c r="Z48" s="13">
        <f>Y48/'Non-Residential - New Const'!V35</f>
        <v>0.4370262916116574</v>
      </c>
      <c r="AA48" s="12">
        <f t="shared" si="13"/>
        <v>75560389</v>
      </c>
      <c r="AC48" s="3"/>
      <c r="AD48" s="3"/>
      <c r="AE48" s="2"/>
      <c r="AF48" s="26"/>
      <c r="AG48" s="26"/>
      <c r="AH48" s="26"/>
      <c r="AI48" s="26"/>
      <c r="AJ48" s="26"/>
      <c r="AK48" s="26"/>
      <c r="AL48" s="26"/>
      <c r="AM48" s="26"/>
      <c r="AN48" s="26"/>
      <c r="AO48" s="26"/>
      <c r="AP48" s="26"/>
      <c r="AQ48" s="26"/>
    </row>
    <row r="49" spans="1:43" x14ac:dyDescent="0.2">
      <c r="A49" s="26" t="s">
        <v>30</v>
      </c>
      <c r="B49" s="9">
        <v>2007</v>
      </c>
      <c r="C49" s="45">
        <v>0</v>
      </c>
      <c r="D49" s="43">
        <v>0</v>
      </c>
      <c r="E49" s="107"/>
      <c r="F49" s="108"/>
      <c r="G49" s="45">
        <v>18</v>
      </c>
      <c r="H49" s="43">
        <v>14616672</v>
      </c>
      <c r="I49" s="45">
        <v>6</v>
      </c>
      <c r="J49" s="43">
        <v>2317580</v>
      </c>
      <c r="K49" s="45">
        <v>2</v>
      </c>
      <c r="L49" s="43">
        <v>540000</v>
      </c>
      <c r="M49" s="45">
        <v>1</v>
      </c>
      <c r="N49" s="43">
        <v>25000</v>
      </c>
      <c r="O49" s="45">
        <v>0</v>
      </c>
      <c r="P49" s="43">
        <v>0</v>
      </c>
      <c r="Q49" s="45">
        <v>0</v>
      </c>
      <c r="R49" s="43">
        <v>0</v>
      </c>
      <c r="S49" s="10">
        <v>0</v>
      </c>
      <c r="T49" s="10">
        <v>0</v>
      </c>
      <c r="U49" s="21">
        <f t="shared" si="11"/>
        <v>27</v>
      </c>
      <c r="V49" s="22">
        <f t="shared" si="12"/>
        <v>17499252</v>
      </c>
      <c r="W49" s="19">
        <f>U49-'Non-Residential - New Const'!U36</f>
        <v>-25</v>
      </c>
      <c r="X49" s="13">
        <f>W49/'Non-Residential - New Const'!U36</f>
        <v>-0.48076923076923078</v>
      </c>
      <c r="Y49" s="12">
        <f>V49-'Non-Residential - New Const'!V36</f>
        <v>-18547244</v>
      </c>
      <c r="Z49" s="13">
        <f>Y49/'Non-Residential - New Const'!V36</f>
        <v>-0.51453666952815613</v>
      </c>
      <c r="AA49" s="12">
        <f t="shared" si="13"/>
        <v>57013145</v>
      </c>
      <c r="AC49" s="3"/>
      <c r="AD49" s="3"/>
      <c r="AE49" s="2"/>
      <c r="AF49" s="2"/>
      <c r="AG49" s="2"/>
      <c r="AH49" s="2"/>
      <c r="AI49" s="2"/>
      <c r="AJ49" s="2"/>
      <c r="AK49" s="2"/>
      <c r="AL49" s="2"/>
      <c r="AM49" s="2"/>
      <c r="AN49" s="2"/>
      <c r="AO49" s="2"/>
      <c r="AP49" s="2"/>
      <c r="AQ49" s="2"/>
    </row>
    <row r="50" spans="1:43" x14ac:dyDescent="0.2">
      <c r="A50" s="26" t="s">
        <v>23</v>
      </c>
      <c r="B50" s="9">
        <v>2007</v>
      </c>
      <c r="C50" s="45">
        <v>0</v>
      </c>
      <c r="D50" s="43">
        <v>0</v>
      </c>
      <c r="E50" s="107"/>
      <c r="F50" s="108"/>
      <c r="G50" s="45">
        <v>6</v>
      </c>
      <c r="H50" s="43">
        <v>5906260</v>
      </c>
      <c r="I50" s="45">
        <v>10</v>
      </c>
      <c r="J50" s="43">
        <v>5014655</v>
      </c>
      <c r="K50" s="45">
        <v>0</v>
      </c>
      <c r="L50" s="43">
        <v>0</v>
      </c>
      <c r="M50" s="45">
        <v>0</v>
      </c>
      <c r="N50" s="43">
        <v>0</v>
      </c>
      <c r="O50" s="45">
        <v>0</v>
      </c>
      <c r="P50" s="43">
        <v>0</v>
      </c>
      <c r="Q50" s="45">
        <v>0</v>
      </c>
      <c r="R50" s="43">
        <v>0</v>
      </c>
      <c r="S50" s="10">
        <v>1</v>
      </c>
      <c r="T50" s="10">
        <v>10372140</v>
      </c>
      <c r="U50" s="21">
        <f t="shared" si="11"/>
        <v>17</v>
      </c>
      <c r="V50" s="22">
        <f t="shared" si="12"/>
        <v>21293055</v>
      </c>
      <c r="W50" s="19">
        <f>U50-'Non-Residential - New Const'!U37</f>
        <v>-9</v>
      </c>
      <c r="X50" s="13">
        <f>W50/'Non-Residential - New Const'!U37</f>
        <v>-0.34615384615384615</v>
      </c>
      <c r="Y50" s="12">
        <f>V50-'Non-Residential - New Const'!V37</f>
        <v>-11220014</v>
      </c>
      <c r="Z50" s="13">
        <f>Y50/'Non-Residential - New Const'!V37</f>
        <v>-0.3450924303700767</v>
      </c>
      <c r="AA50" s="12">
        <f t="shared" si="13"/>
        <v>45793131</v>
      </c>
      <c r="AC50" s="3"/>
      <c r="AD50" s="3"/>
      <c r="AE50" s="2"/>
      <c r="AF50" s="2"/>
      <c r="AG50" s="2"/>
      <c r="AH50" s="2"/>
      <c r="AI50" s="2"/>
      <c r="AJ50" s="2"/>
      <c r="AK50" s="2"/>
      <c r="AL50" s="2"/>
      <c r="AM50" s="2"/>
      <c r="AN50" s="2"/>
      <c r="AO50" s="2"/>
      <c r="AP50" s="2"/>
      <c r="AQ50" s="2"/>
    </row>
    <row r="51" spans="1:43" x14ac:dyDescent="0.2">
      <c r="A51" s="26" t="s">
        <v>24</v>
      </c>
      <c r="B51" s="9">
        <v>2007</v>
      </c>
      <c r="C51" s="45">
        <v>0</v>
      </c>
      <c r="D51" s="43">
        <v>0</v>
      </c>
      <c r="E51" s="107"/>
      <c r="F51" s="108"/>
      <c r="G51" s="45">
        <v>11</v>
      </c>
      <c r="H51" s="43">
        <v>10561440</v>
      </c>
      <c r="I51" s="45">
        <v>11</v>
      </c>
      <c r="J51" s="43">
        <v>5497950</v>
      </c>
      <c r="K51" s="45">
        <v>0</v>
      </c>
      <c r="L51" s="43">
        <v>0</v>
      </c>
      <c r="M51" s="45">
        <v>0</v>
      </c>
      <c r="N51" s="43">
        <v>0</v>
      </c>
      <c r="O51" s="45">
        <v>0</v>
      </c>
      <c r="P51" s="43">
        <v>0</v>
      </c>
      <c r="Q51" s="45">
        <v>0</v>
      </c>
      <c r="R51" s="43">
        <v>0</v>
      </c>
      <c r="S51" s="10">
        <v>3</v>
      </c>
      <c r="T51" s="10">
        <v>1823989</v>
      </c>
      <c r="U51" s="21">
        <f t="shared" si="11"/>
        <v>25</v>
      </c>
      <c r="V51" s="22">
        <f t="shared" si="12"/>
        <v>17883379</v>
      </c>
      <c r="W51" s="19">
        <f>U51-'Non-Residential - New Const'!U38</f>
        <v>-2</v>
      </c>
      <c r="X51" s="13">
        <f>W51/'Non-Residential - New Const'!U38</f>
        <v>-7.407407407407407E-2</v>
      </c>
      <c r="Y51" s="12">
        <f>V51-'Non-Residential - New Const'!V38</f>
        <v>-21696108</v>
      </c>
      <c r="Z51" s="13">
        <f>Y51/'Non-Residential - New Const'!V38</f>
        <v>-0.54816546763226115</v>
      </c>
      <c r="AA51" s="12">
        <f t="shared" si="13"/>
        <v>24097023</v>
      </c>
      <c r="AC51" s="3"/>
      <c r="AD51" s="3"/>
      <c r="AE51" s="2"/>
      <c r="AF51" s="2"/>
      <c r="AG51" s="2"/>
      <c r="AH51" s="2"/>
      <c r="AI51" s="2"/>
      <c r="AJ51" s="2"/>
      <c r="AK51" s="2"/>
      <c r="AL51" s="2"/>
      <c r="AM51" s="2"/>
      <c r="AN51" s="2"/>
      <c r="AO51" s="2"/>
      <c r="AP51" s="2"/>
      <c r="AQ51" s="2"/>
    </row>
    <row r="52" spans="1:43" x14ac:dyDescent="0.2">
      <c r="A52" s="26" t="s">
        <v>25</v>
      </c>
      <c r="B52" s="9">
        <v>2007</v>
      </c>
      <c r="C52" s="45">
        <v>0</v>
      </c>
      <c r="D52" s="43">
        <v>0</v>
      </c>
      <c r="E52" s="107"/>
      <c r="F52" s="108"/>
      <c r="G52" s="45">
        <v>5</v>
      </c>
      <c r="H52" s="43">
        <v>8699479</v>
      </c>
      <c r="I52" s="45">
        <v>9</v>
      </c>
      <c r="J52" s="43">
        <v>1137104</v>
      </c>
      <c r="K52" s="45">
        <v>0</v>
      </c>
      <c r="L52" s="43">
        <v>0</v>
      </c>
      <c r="M52" s="45">
        <v>1</v>
      </c>
      <c r="N52" s="43">
        <v>408000</v>
      </c>
      <c r="O52" s="45">
        <v>0</v>
      </c>
      <c r="P52" s="43">
        <v>0</v>
      </c>
      <c r="Q52" s="45">
        <v>0</v>
      </c>
      <c r="R52" s="43">
        <v>0</v>
      </c>
      <c r="S52" s="10">
        <v>5</v>
      </c>
      <c r="T52" s="10">
        <v>2294574</v>
      </c>
      <c r="U52" s="21">
        <f t="shared" si="11"/>
        <v>20</v>
      </c>
      <c r="V52" s="22">
        <f t="shared" si="12"/>
        <v>12539157</v>
      </c>
      <c r="W52" s="19">
        <f>U52-'Non-Residential - New Const'!U39</f>
        <v>-8</v>
      </c>
      <c r="X52" s="13">
        <f>W52/'Non-Residential - New Const'!U39</f>
        <v>-0.2857142857142857</v>
      </c>
      <c r="Y52" s="12">
        <f>V52-'Non-Residential - New Const'!V39</f>
        <v>-10788016</v>
      </c>
      <c r="Z52" s="13">
        <f>Y52/'Non-Residential - New Const'!V39</f>
        <v>-0.46246564039285859</v>
      </c>
      <c r="AA52" s="12">
        <f t="shared" si="13"/>
        <v>13309007</v>
      </c>
      <c r="AC52" s="3"/>
      <c r="AD52" s="3"/>
      <c r="AE52" s="2"/>
      <c r="AF52" s="2"/>
      <c r="AG52" s="2"/>
      <c r="AH52" s="2"/>
      <c r="AI52" s="2"/>
      <c r="AJ52" s="2"/>
      <c r="AK52" s="2"/>
      <c r="AL52" s="2"/>
      <c r="AM52" s="2"/>
      <c r="AN52" s="2"/>
      <c r="AO52" s="2"/>
      <c r="AP52" s="2"/>
      <c r="AQ52" s="2"/>
    </row>
    <row r="53" spans="1:43" x14ac:dyDescent="0.2">
      <c r="A53" s="26" t="s">
        <v>26</v>
      </c>
      <c r="B53" s="9">
        <v>2007</v>
      </c>
      <c r="C53" s="45">
        <v>0</v>
      </c>
      <c r="D53" s="43">
        <v>0</v>
      </c>
      <c r="E53" s="107"/>
      <c r="F53" s="108"/>
      <c r="G53" s="45">
        <v>7</v>
      </c>
      <c r="H53" s="43">
        <v>70861195</v>
      </c>
      <c r="I53" s="45">
        <v>25</v>
      </c>
      <c r="J53" s="43">
        <v>21197764</v>
      </c>
      <c r="K53" s="45">
        <v>0</v>
      </c>
      <c r="L53" s="43">
        <v>0</v>
      </c>
      <c r="M53" s="45">
        <v>3</v>
      </c>
      <c r="N53" s="43">
        <v>1026200</v>
      </c>
      <c r="O53" s="45">
        <v>0</v>
      </c>
      <c r="P53" s="43">
        <v>0</v>
      </c>
      <c r="Q53" s="45">
        <v>0</v>
      </c>
      <c r="R53" s="43">
        <v>0</v>
      </c>
      <c r="S53" s="10">
        <v>1</v>
      </c>
      <c r="T53" s="10">
        <v>3989850</v>
      </c>
      <c r="U53" s="21">
        <f t="shared" si="11"/>
        <v>36</v>
      </c>
      <c r="V53" s="22">
        <f t="shared" si="12"/>
        <v>97075009</v>
      </c>
      <c r="W53" s="19">
        <f>U53-'Non-Residential - New Const'!U40</f>
        <v>1</v>
      </c>
      <c r="X53" s="13">
        <f>W53/'Non-Residential - New Const'!U40</f>
        <v>2.8571428571428571E-2</v>
      </c>
      <c r="Y53" s="12">
        <f>V53-'Non-Residential - New Const'!V40</f>
        <v>85960365</v>
      </c>
      <c r="Z53" s="13">
        <f>Y53/'Non-Residential - New Const'!V40</f>
        <v>7.7339737557046364</v>
      </c>
      <c r="AA53" s="12">
        <f t="shared" si="13"/>
        <v>99269372</v>
      </c>
      <c r="AC53" s="3"/>
      <c r="AD53" s="3"/>
      <c r="AE53" s="2"/>
      <c r="AF53" s="2"/>
      <c r="AG53" s="2"/>
      <c r="AH53" s="2"/>
      <c r="AI53" s="2"/>
      <c r="AJ53" s="2"/>
      <c r="AK53" s="2"/>
      <c r="AL53" s="2"/>
      <c r="AM53" s="2"/>
      <c r="AN53" s="2"/>
      <c r="AO53" s="2"/>
      <c r="AP53" s="2"/>
      <c r="AQ53" s="2"/>
    </row>
    <row r="54" spans="1:43" x14ac:dyDescent="0.2">
      <c r="A54" s="26" t="s">
        <v>27</v>
      </c>
      <c r="B54" s="9">
        <v>2007</v>
      </c>
      <c r="C54" s="45">
        <v>0</v>
      </c>
      <c r="D54" s="43">
        <v>0</v>
      </c>
      <c r="E54" s="107"/>
      <c r="F54" s="108"/>
      <c r="G54" s="45">
        <v>13</v>
      </c>
      <c r="H54" s="43">
        <v>294422617</v>
      </c>
      <c r="I54" s="45">
        <v>17</v>
      </c>
      <c r="J54" s="43">
        <v>18976035</v>
      </c>
      <c r="K54" s="45">
        <v>0</v>
      </c>
      <c r="L54" s="43">
        <v>0</v>
      </c>
      <c r="M54" s="45">
        <v>0</v>
      </c>
      <c r="N54" s="43">
        <v>0</v>
      </c>
      <c r="O54" s="45">
        <v>0</v>
      </c>
      <c r="P54" s="43">
        <v>0</v>
      </c>
      <c r="Q54" s="45">
        <v>0</v>
      </c>
      <c r="R54" s="43">
        <v>0</v>
      </c>
      <c r="S54" s="10">
        <v>1</v>
      </c>
      <c r="T54" s="10">
        <v>1210592</v>
      </c>
      <c r="U54" s="21">
        <f t="shared" si="11"/>
        <v>31</v>
      </c>
      <c r="V54" s="22">
        <f t="shared" si="12"/>
        <v>314609244</v>
      </c>
      <c r="W54" s="19">
        <f>U54-'Non-Residential - New Const'!U41</f>
        <v>-5</v>
      </c>
      <c r="X54" s="13">
        <f>W54/'Non-Residential - New Const'!U41</f>
        <v>-0.1388888888888889</v>
      </c>
      <c r="Y54" s="12">
        <f>V54-'Non-Residential - New Const'!V41</f>
        <v>291865639</v>
      </c>
      <c r="Z54" s="13">
        <f>Y54/'Non-Residential - New Const'!V41</f>
        <v>12.832866161718865</v>
      </c>
      <c r="AA54" s="12">
        <f t="shared" si="13"/>
        <v>391135011</v>
      </c>
      <c r="AC54" s="3"/>
      <c r="AD54" s="3"/>
      <c r="AE54" s="2"/>
      <c r="AF54" s="2"/>
      <c r="AG54" s="2"/>
      <c r="AH54" s="2"/>
      <c r="AI54" s="2"/>
      <c r="AJ54" s="2"/>
      <c r="AK54" s="2"/>
      <c r="AL54" s="2"/>
      <c r="AM54" s="2"/>
      <c r="AN54" s="2"/>
      <c r="AO54" s="2"/>
      <c r="AP54" s="2"/>
      <c r="AQ54" s="2"/>
    </row>
    <row r="55" spans="1:43" x14ac:dyDescent="0.2">
      <c r="A55" s="26" t="s">
        <v>28</v>
      </c>
      <c r="B55" s="9">
        <v>2007</v>
      </c>
      <c r="C55" s="45">
        <v>0</v>
      </c>
      <c r="D55" s="43">
        <v>0</v>
      </c>
      <c r="E55" s="107"/>
      <c r="F55" s="108"/>
      <c r="G55" s="45">
        <v>8</v>
      </c>
      <c r="H55" s="43">
        <v>8326041</v>
      </c>
      <c r="I55" s="45">
        <v>11</v>
      </c>
      <c r="J55" s="43">
        <v>12000805</v>
      </c>
      <c r="K55" s="45">
        <v>0</v>
      </c>
      <c r="L55" s="43">
        <v>0</v>
      </c>
      <c r="M55" s="45">
        <v>1</v>
      </c>
      <c r="N55" s="43">
        <v>884280</v>
      </c>
      <c r="O55" s="45">
        <v>0</v>
      </c>
      <c r="P55" s="43">
        <v>0</v>
      </c>
      <c r="Q55" s="45">
        <v>0</v>
      </c>
      <c r="R55" s="43">
        <v>0</v>
      </c>
      <c r="S55" s="10">
        <v>1</v>
      </c>
      <c r="T55" s="10">
        <v>763655</v>
      </c>
      <c r="U55" s="21">
        <f t="shared" si="11"/>
        <v>21</v>
      </c>
      <c r="V55" s="22">
        <f t="shared" si="12"/>
        <v>21974781</v>
      </c>
      <c r="W55" s="19">
        <f>U55-'Non-Residential - New Const'!U42</f>
        <v>2</v>
      </c>
      <c r="X55" s="13">
        <f>W55/'Non-Residential - New Const'!U42</f>
        <v>0.10526315789473684</v>
      </c>
      <c r="Y55" s="12">
        <f>V55-'Non-Residential - New Const'!V42</f>
        <v>13597740</v>
      </c>
      <c r="Z55" s="13">
        <f>Y55/'Non-Residential - New Const'!V42</f>
        <v>1.6232151663099177</v>
      </c>
      <c r="AA55" s="12">
        <f t="shared" si="13"/>
        <v>404732751</v>
      </c>
      <c r="AC55" s="3"/>
      <c r="AD55" s="3"/>
      <c r="AE55" s="2"/>
      <c r="AF55" s="2"/>
      <c r="AG55" s="2"/>
      <c r="AH55" s="2"/>
      <c r="AI55" s="2"/>
      <c r="AJ55" s="2"/>
      <c r="AK55" s="2"/>
      <c r="AL55" s="2"/>
      <c r="AM55" s="2"/>
      <c r="AN55" s="2"/>
      <c r="AO55" s="2"/>
      <c r="AP55" s="2"/>
      <c r="AQ55" s="2"/>
    </row>
    <row r="56" spans="1:43" ht="13.5" thickBot="1" x14ac:dyDescent="0.25">
      <c r="A56" s="27" t="s">
        <v>29</v>
      </c>
      <c r="B56" s="15">
        <v>2007</v>
      </c>
      <c r="C56" s="46">
        <f>SUM(C44:C55)</f>
        <v>0</v>
      </c>
      <c r="D56" s="44">
        <f>SUM(D44:D55)</f>
        <v>0</v>
      </c>
      <c r="E56" s="109"/>
      <c r="F56" s="110"/>
      <c r="G56" s="46">
        <f t="shared" ref="G56:W56" si="14">SUM(G44:G55)</f>
        <v>111</v>
      </c>
      <c r="H56" s="44">
        <f t="shared" si="14"/>
        <v>449084986</v>
      </c>
      <c r="I56" s="46">
        <f t="shared" si="14"/>
        <v>163</v>
      </c>
      <c r="J56" s="44">
        <f t="shared" si="14"/>
        <v>203271597</v>
      </c>
      <c r="K56" s="46">
        <f t="shared" si="14"/>
        <v>3</v>
      </c>
      <c r="L56" s="44">
        <f t="shared" si="14"/>
        <v>676000</v>
      </c>
      <c r="M56" s="46">
        <f t="shared" si="14"/>
        <v>11</v>
      </c>
      <c r="N56" s="44">
        <f t="shared" si="14"/>
        <v>7195410</v>
      </c>
      <c r="O56" s="46">
        <f t="shared" si="14"/>
        <v>0</v>
      </c>
      <c r="P56" s="44">
        <f t="shared" si="14"/>
        <v>0</v>
      </c>
      <c r="Q56" s="46">
        <f t="shared" si="14"/>
        <v>0</v>
      </c>
      <c r="R56" s="44">
        <f t="shared" si="14"/>
        <v>0</v>
      </c>
      <c r="S56" s="16">
        <f t="shared" si="14"/>
        <v>20</v>
      </c>
      <c r="T56" s="16">
        <f t="shared" si="14"/>
        <v>38274044</v>
      </c>
      <c r="U56" s="23">
        <f t="shared" si="14"/>
        <v>308</v>
      </c>
      <c r="V56" s="24">
        <f t="shared" si="14"/>
        <v>698502037</v>
      </c>
      <c r="W56" s="20">
        <f t="shared" si="14"/>
        <v>-55</v>
      </c>
      <c r="X56" s="18">
        <f>W56/'Non-Residential - New Const'!U43</f>
        <v>-0.15151515151515152</v>
      </c>
      <c r="Y56" s="17">
        <f>SUM(Y44:Y55)</f>
        <v>404732751</v>
      </c>
      <c r="Z56" s="18">
        <f>Y56/'Non-Residential - New Const'!V43</f>
        <v>1.3777231667438508</v>
      </c>
      <c r="AA56" s="17">
        <f>Y56</f>
        <v>404732751</v>
      </c>
      <c r="AC56" s="2"/>
      <c r="AD56" s="2"/>
      <c r="AE56" s="2"/>
      <c r="AF56" s="2"/>
      <c r="AG56" s="2"/>
      <c r="AH56" s="2"/>
      <c r="AI56" s="2"/>
      <c r="AJ56" s="2"/>
      <c r="AK56" s="2"/>
      <c r="AL56" s="2"/>
      <c r="AM56" s="2"/>
      <c r="AN56" s="2"/>
      <c r="AO56" s="2"/>
      <c r="AP56" s="2"/>
      <c r="AQ56" s="2"/>
    </row>
    <row r="57" spans="1:43" x14ac:dyDescent="0.2">
      <c r="A57" s="26" t="s">
        <v>17</v>
      </c>
      <c r="B57" s="9">
        <v>2008</v>
      </c>
      <c r="C57" s="45">
        <v>0</v>
      </c>
      <c r="D57" s="43">
        <v>0</v>
      </c>
      <c r="E57" s="107"/>
      <c r="F57" s="108"/>
      <c r="G57" s="45">
        <v>11</v>
      </c>
      <c r="H57" s="43">
        <v>7742657</v>
      </c>
      <c r="I57" s="45">
        <v>7</v>
      </c>
      <c r="J57" s="43">
        <v>5972887</v>
      </c>
      <c r="K57" s="45">
        <v>0</v>
      </c>
      <c r="L57" s="43">
        <v>0</v>
      </c>
      <c r="M57" s="45">
        <v>1</v>
      </c>
      <c r="N57" s="43">
        <v>450000</v>
      </c>
      <c r="O57" s="45">
        <v>0</v>
      </c>
      <c r="P57" s="43">
        <v>0</v>
      </c>
      <c r="Q57" s="45">
        <v>0</v>
      </c>
      <c r="R57" s="43">
        <v>0</v>
      </c>
      <c r="S57" s="10">
        <v>1</v>
      </c>
      <c r="T57" s="10">
        <v>12350206</v>
      </c>
      <c r="U57" s="21">
        <f t="shared" ref="U57:U68" si="15">SUM(C57+G57+I57+K57+M57+O57+Q57+S57)</f>
        <v>20</v>
      </c>
      <c r="V57" s="22">
        <f t="shared" ref="V57:V68" si="16">SUM(D57+H57+J57+L57+N57+P57+R57+T57)</f>
        <v>26515750</v>
      </c>
      <c r="W57" s="19">
        <f>U57-'Non-Residential - New Const'!U44</f>
        <v>-5</v>
      </c>
      <c r="X57" s="13">
        <f>W57/'Non-Residential - New Const'!U44</f>
        <v>-0.2</v>
      </c>
      <c r="Y57" s="12">
        <f>V57-'Non-Residential - New Const'!V44</f>
        <v>8486751</v>
      </c>
      <c r="Z57" s="13">
        <f>Y57/'Non-Residential - New Const'!V44</f>
        <v>0.47072779803249198</v>
      </c>
      <c r="AA57" s="12">
        <f>Y57</f>
        <v>8486751</v>
      </c>
      <c r="AC57" s="3"/>
      <c r="AD57" s="3"/>
      <c r="AE57" s="2"/>
      <c r="AF57" s="6"/>
      <c r="AG57" s="6"/>
      <c r="AH57" s="6"/>
      <c r="AI57" s="6"/>
      <c r="AJ57" s="6"/>
      <c r="AK57" s="6"/>
      <c r="AL57" s="6"/>
      <c r="AM57" s="6"/>
      <c r="AN57" s="6"/>
      <c r="AO57" s="6"/>
      <c r="AP57" s="6"/>
      <c r="AQ57" s="6"/>
    </row>
    <row r="58" spans="1:43" x14ac:dyDescent="0.2">
      <c r="A58" s="26" t="s">
        <v>18</v>
      </c>
      <c r="B58" s="9">
        <v>2008</v>
      </c>
      <c r="C58" s="45">
        <v>0</v>
      </c>
      <c r="D58" s="43">
        <v>0</v>
      </c>
      <c r="E58" s="107"/>
      <c r="F58" s="108"/>
      <c r="G58" s="45">
        <v>6</v>
      </c>
      <c r="H58" s="43">
        <v>7773423</v>
      </c>
      <c r="I58" s="45">
        <v>9</v>
      </c>
      <c r="J58" s="43">
        <v>957178</v>
      </c>
      <c r="K58" s="45">
        <v>0</v>
      </c>
      <c r="L58" s="43">
        <v>0</v>
      </c>
      <c r="M58" s="45">
        <v>1</v>
      </c>
      <c r="N58" s="43">
        <v>31680</v>
      </c>
      <c r="O58" s="45">
        <v>0</v>
      </c>
      <c r="P58" s="43">
        <v>0</v>
      </c>
      <c r="Q58" s="45">
        <v>0</v>
      </c>
      <c r="R58" s="43">
        <v>0</v>
      </c>
      <c r="S58" s="10">
        <v>0</v>
      </c>
      <c r="T58" s="10">
        <v>0</v>
      </c>
      <c r="U58" s="21">
        <f t="shared" si="15"/>
        <v>16</v>
      </c>
      <c r="V58" s="22">
        <f t="shared" si="16"/>
        <v>8762281</v>
      </c>
      <c r="W58" s="19">
        <f>U58-'Non-Residential - New Const'!U45</f>
        <v>7</v>
      </c>
      <c r="X58" s="13">
        <f>W58/'Non-Residential - New Const'!U45</f>
        <v>0.77777777777777779</v>
      </c>
      <c r="Y58" s="12">
        <f>V58-'Non-Residential - New Const'!V45</f>
        <v>-63177646</v>
      </c>
      <c r="Z58" s="13">
        <f>Y58/'Non-Residential - New Const'!V45</f>
        <v>-0.87820002931056629</v>
      </c>
      <c r="AA58" s="12">
        <f t="shared" ref="AA58:AA68" si="17">AA57+Y58</f>
        <v>-54690895</v>
      </c>
      <c r="AC58" s="3"/>
      <c r="AD58" s="3"/>
      <c r="AE58" s="2"/>
      <c r="AF58" s="6"/>
      <c r="AG58" s="6"/>
      <c r="AH58" s="6"/>
      <c r="AI58" s="6"/>
      <c r="AJ58" s="6"/>
      <c r="AK58" s="6"/>
      <c r="AL58" s="6"/>
      <c r="AM58" s="6"/>
      <c r="AN58" s="6"/>
      <c r="AO58" s="6"/>
      <c r="AP58" s="6"/>
      <c r="AQ58" s="6"/>
    </row>
    <row r="59" spans="1:43" x14ac:dyDescent="0.2">
      <c r="A59" s="26" t="s">
        <v>19</v>
      </c>
      <c r="B59" s="9">
        <v>2008</v>
      </c>
      <c r="C59" s="45">
        <v>0</v>
      </c>
      <c r="D59" s="43">
        <v>0</v>
      </c>
      <c r="E59" s="107"/>
      <c r="F59" s="108"/>
      <c r="G59" s="45">
        <v>5</v>
      </c>
      <c r="H59" s="43">
        <v>36598800</v>
      </c>
      <c r="I59" s="45">
        <v>17</v>
      </c>
      <c r="J59" s="43">
        <v>12110597</v>
      </c>
      <c r="K59" s="45">
        <v>0</v>
      </c>
      <c r="L59" s="43">
        <v>0</v>
      </c>
      <c r="M59" s="45">
        <v>2</v>
      </c>
      <c r="N59" s="43">
        <v>399000</v>
      </c>
      <c r="O59" s="45">
        <v>0</v>
      </c>
      <c r="P59" s="43">
        <v>0</v>
      </c>
      <c r="Q59" s="45">
        <v>0</v>
      </c>
      <c r="R59" s="43">
        <v>0</v>
      </c>
      <c r="S59" s="10">
        <v>2</v>
      </c>
      <c r="T59" s="10">
        <v>1441129</v>
      </c>
      <c r="U59" s="21">
        <f t="shared" si="15"/>
        <v>26</v>
      </c>
      <c r="V59" s="22">
        <f t="shared" si="16"/>
        <v>50549526</v>
      </c>
      <c r="W59" s="19">
        <f>U59-'Non-Residential - New Const'!U46</f>
        <v>-7</v>
      </c>
      <c r="X59" s="13">
        <f>W59/'Non-Residential - New Const'!U46</f>
        <v>-0.21212121212121213</v>
      </c>
      <c r="Y59" s="12">
        <f>V59-'Non-Residential - New Const'!V46</f>
        <v>28126752</v>
      </c>
      <c r="Z59" s="13">
        <f>Y59/'Non-Residential - New Const'!V46</f>
        <v>1.2543832444638652</v>
      </c>
      <c r="AA59" s="12">
        <f t="shared" si="17"/>
        <v>-26564143</v>
      </c>
      <c r="AC59" s="3"/>
      <c r="AD59" s="3"/>
      <c r="AE59" s="2"/>
      <c r="AF59" s="126"/>
      <c r="AG59" s="126"/>
      <c r="AH59" s="126"/>
      <c r="AI59" s="126"/>
      <c r="AJ59" s="126"/>
      <c r="AK59" s="126"/>
      <c r="AL59" s="126"/>
      <c r="AM59" s="126"/>
      <c r="AN59" s="126"/>
      <c r="AO59" s="126"/>
      <c r="AP59" s="126"/>
      <c r="AQ59" s="126"/>
    </row>
    <row r="60" spans="1:43" x14ac:dyDescent="0.2">
      <c r="A60" s="26" t="s">
        <v>20</v>
      </c>
      <c r="B60" s="9">
        <v>2008</v>
      </c>
      <c r="C60" s="45">
        <v>1</v>
      </c>
      <c r="D60" s="43">
        <v>53808</v>
      </c>
      <c r="E60" s="107"/>
      <c r="F60" s="108"/>
      <c r="G60" s="45">
        <v>9</v>
      </c>
      <c r="H60" s="43">
        <v>12901952</v>
      </c>
      <c r="I60" s="45">
        <v>10</v>
      </c>
      <c r="J60" s="43">
        <v>3357566</v>
      </c>
      <c r="K60" s="45">
        <v>0</v>
      </c>
      <c r="L60" s="43">
        <v>0</v>
      </c>
      <c r="M60" s="45">
        <v>1</v>
      </c>
      <c r="N60" s="43">
        <v>18000</v>
      </c>
      <c r="O60" s="45">
        <v>0</v>
      </c>
      <c r="P60" s="43">
        <v>0</v>
      </c>
      <c r="Q60" s="45">
        <v>0</v>
      </c>
      <c r="R60" s="43">
        <v>0</v>
      </c>
      <c r="S60" s="10">
        <v>2</v>
      </c>
      <c r="T60" s="10">
        <v>14596084</v>
      </c>
      <c r="U60" s="21">
        <f t="shared" si="15"/>
        <v>23</v>
      </c>
      <c r="V60" s="22">
        <f t="shared" si="16"/>
        <v>30927410</v>
      </c>
      <c r="W60" s="19">
        <f>U60-'Non-Residential - New Const'!U47</f>
        <v>-13</v>
      </c>
      <c r="X60" s="13">
        <f>W60/'Non-Residential - New Const'!U47</f>
        <v>-0.3611111111111111</v>
      </c>
      <c r="Y60" s="12">
        <f>V60-'Non-Residential - New Const'!V47</f>
        <v>-12992311</v>
      </c>
      <c r="Z60" s="13">
        <f>Y60/'Non-Residential - New Const'!V47</f>
        <v>-0.29581952490089819</v>
      </c>
      <c r="AA60" s="12">
        <f t="shared" si="17"/>
        <v>-39556454</v>
      </c>
      <c r="AC60" s="3"/>
      <c r="AD60" s="3"/>
      <c r="AE60" s="2"/>
      <c r="AF60" s="26"/>
      <c r="AG60" s="26"/>
      <c r="AH60" s="26"/>
      <c r="AI60" s="26"/>
      <c r="AJ60" s="26"/>
      <c r="AK60" s="26"/>
      <c r="AL60" s="26"/>
      <c r="AM60" s="26"/>
      <c r="AN60" s="26"/>
      <c r="AO60" s="26"/>
      <c r="AP60" s="26"/>
      <c r="AQ60" s="26"/>
    </row>
    <row r="61" spans="1:43" x14ac:dyDescent="0.2">
      <c r="A61" s="26" t="s">
        <v>21</v>
      </c>
      <c r="B61" s="9">
        <v>2008</v>
      </c>
      <c r="C61" s="45">
        <v>0</v>
      </c>
      <c r="D61" s="43">
        <v>0</v>
      </c>
      <c r="E61" s="107"/>
      <c r="F61" s="108"/>
      <c r="G61" s="45">
        <v>5</v>
      </c>
      <c r="H61" s="43">
        <v>5139561</v>
      </c>
      <c r="I61" s="45">
        <v>15</v>
      </c>
      <c r="J61" s="43">
        <v>37713273</v>
      </c>
      <c r="K61" s="45">
        <v>0</v>
      </c>
      <c r="L61" s="43">
        <v>0</v>
      </c>
      <c r="M61" s="45">
        <v>2</v>
      </c>
      <c r="N61" s="43">
        <v>925740</v>
      </c>
      <c r="O61" s="45">
        <v>0</v>
      </c>
      <c r="P61" s="43">
        <v>0</v>
      </c>
      <c r="Q61" s="45">
        <v>0</v>
      </c>
      <c r="R61" s="43">
        <v>0</v>
      </c>
      <c r="S61" s="10">
        <v>3</v>
      </c>
      <c r="T61" s="10">
        <v>1823076</v>
      </c>
      <c r="U61" s="21">
        <f t="shared" si="15"/>
        <v>25</v>
      </c>
      <c r="V61" s="22">
        <f t="shared" si="16"/>
        <v>45601650</v>
      </c>
      <c r="W61" s="19">
        <f>U61-'Non-Residential - New Const'!U48</f>
        <v>-3</v>
      </c>
      <c r="X61" s="13">
        <f>W61/'Non-Residential - New Const'!U48</f>
        <v>-0.10714285714285714</v>
      </c>
      <c r="Y61" s="12">
        <f>V61-'Non-Residential - New Const'!V48</f>
        <v>6284911</v>
      </c>
      <c r="Z61" s="13">
        <f>Y61/'Non-Residential - New Const'!V48</f>
        <v>0.15985331336863925</v>
      </c>
      <c r="AA61" s="12">
        <f t="shared" si="17"/>
        <v>-33271543</v>
      </c>
      <c r="AC61" s="3"/>
      <c r="AD61" s="3"/>
      <c r="AE61" s="2"/>
      <c r="AF61" s="26"/>
      <c r="AG61" s="26"/>
      <c r="AH61" s="26"/>
      <c r="AI61" s="26"/>
      <c r="AJ61" s="26"/>
      <c r="AK61" s="26"/>
      <c r="AL61" s="26"/>
      <c r="AM61" s="26"/>
      <c r="AN61" s="26"/>
      <c r="AO61" s="26"/>
      <c r="AP61" s="26"/>
      <c r="AQ61" s="26"/>
    </row>
    <row r="62" spans="1:43" x14ac:dyDescent="0.2">
      <c r="A62" s="26" t="s">
        <v>30</v>
      </c>
      <c r="B62" s="9">
        <v>2008</v>
      </c>
      <c r="C62" s="45">
        <v>0</v>
      </c>
      <c r="D62" s="43">
        <v>0</v>
      </c>
      <c r="E62" s="107"/>
      <c r="F62" s="108"/>
      <c r="G62" s="45">
        <v>11</v>
      </c>
      <c r="H62" s="43">
        <v>5814595</v>
      </c>
      <c r="I62" s="45">
        <v>9</v>
      </c>
      <c r="J62" s="43">
        <v>2090127</v>
      </c>
      <c r="K62" s="45">
        <v>0</v>
      </c>
      <c r="L62" s="43">
        <v>0</v>
      </c>
      <c r="M62" s="45">
        <v>1</v>
      </c>
      <c r="N62" s="43">
        <v>80000</v>
      </c>
      <c r="O62" s="45">
        <v>0</v>
      </c>
      <c r="P62" s="43">
        <v>0</v>
      </c>
      <c r="Q62" s="45">
        <v>0</v>
      </c>
      <c r="R62" s="43">
        <v>0</v>
      </c>
      <c r="S62" s="10">
        <v>0</v>
      </c>
      <c r="T62" s="10">
        <v>0</v>
      </c>
      <c r="U62" s="21">
        <f t="shared" si="15"/>
        <v>21</v>
      </c>
      <c r="V62" s="22">
        <f t="shared" si="16"/>
        <v>7984722</v>
      </c>
      <c r="W62" s="19">
        <f>U62-'Non-Residential - New Const'!U49</f>
        <v>-6</v>
      </c>
      <c r="X62" s="13">
        <f>W62/'Non-Residential - New Const'!U49</f>
        <v>-0.22222222222222221</v>
      </c>
      <c r="Y62" s="12">
        <f>V62-'Non-Residential - New Const'!V49</f>
        <v>-9514530</v>
      </c>
      <c r="Z62" s="13">
        <f>Y62/'Non-Residential - New Const'!V49</f>
        <v>-0.54371066831885162</v>
      </c>
      <c r="AA62" s="12">
        <f t="shared" si="17"/>
        <v>-42786073</v>
      </c>
      <c r="AC62" s="3"/>
      <c r="AD62" s="3"/>
      <c r="AE62" s="2"/>
      <c r="AF62" s="2"/>
      <c r="AG62" s="2"/>
      <c r="AH62" s="2"/>
      <c r="AI62" s="2"/>
      <c r="AJ62" s="2"/>
      <c r="AK62" s="2"/>
      <c r="AL62" s="2"/>
      <c r="AM62" s="2"/>
      <c r="AN62" s="2"/>
      <c r="AO62" s="2"/>
      <c r="AP62" s="2"/>
      <c r="AQ62" s="2"/>
    </row>
    <row r="63" spans="1:43" x14ac:dyDescent="0.2">
      <c r="A63" s="26" t="s">
        <v>23</v>
      </c>
      <c r="B63" s="9">
        <v>2008</v>
      </c>
      <c r="C63" s="45">
        <v>0</v>
      </c>
      <c r="D63" s="43">
        <v>0</v>
      </c>
      <c r="E63" s="107"/>
      <c r="F63" s="108"/>
      <c r="G63" s="45">
        <v>5</v>
      </c>
      <c r="H63" s="43">
        <v>7910401</v>
      </c>
      <c r="I63" s="45">
        <v>17</v>
      </c>
      <c r="J63" s="43">
        <v>11823739</v>
      </c>
      <c r="K63" s="45">
        <v>0</v>
      </c>
      <c r="L63" s="43">
        <v>0</v>
      </c>
      <c r="M63" s="45">
        <v>1</v>
      </c>
      <c r="N63" s="43">
        <v>600000</v>
      </c>
      <c r="O63" s="45">
        <v>0</v>
      </c>
      <c r="P63" s="43">
        <v>0</v>
      </c>
      <c r="Q63" s="45">
        <v>0</v>
      </c>
      <c r="R63" s="43">
        <v>0</v>
      </c>
      <c r="S63" s="10">
        <v>1</v>
      </c>
      <c r="T63" s="10">
        <v>3813298</v>
      </c>
      <c r="U63" s="21">
        <f t="shared" si="15"/>
        <v>24</v>
      </c>
      <c r="V63" s="22">
        <f t="shared" si="16"/>
        <v>24147438</v>
      </c>
      <c r="W63" s="19">
        <f>U63-'Non-Residential - New Const'!U50</f>
        <v>7</v>
      </c>
      <c r="X63" s="13">
        <f>W63/'Non-Residential - New Const'!U50</f>
        <v>0.41176470588235292</v>
      </c>
      <c r="Y63" s="12">
        <f>V63-'Non-Residential - New Const'!V50</f>
        <v>2854383</v>
      </c>
      <c r="Z63" s="13">
        <f>Y63/'Non-Residential - New Const'!V50</f>
        <v>0.13405230015138739</v>
      </c>
      <c r="AA63" s="12">
        <f t="shared" si="17"/>
        <v>-39931690</v>
      </c>
      <c r="AC63" s="3"/>
      <c r="AD63" s="3"/>
      <c r="AE63" s="2"/>
      <c r="AF63" s="2"/>
      <c r="AG63" s="2"/>
      <c r="AH63" s="2"/>
      <c r="AI63" s="2"/>
      <c r="AJ63" s="2"/>
      <c r="AK63" s="2"/>
      <c r="AL63" s="2"/>
      <c r="AM63" s="2"/>
      <c r="AN63" s="2"/>
      <c r="AO63" s="2"/>
      <c r="AP63" s="2"/>
      <c r="AQ63" s="2"/>
    </row>
    <row r="64" spans="1:43" x14ac:dyDescent="0.2">
      <c r="A64" s="26" t="s">
        <v>24</v>
      </c>
      <c r="B64" s="9">
        <v>2008</v>
      </c>
      <c r="C64" s="45">
        <v>0</v>
      </c>
      <c r="D64" s="43">
        <v>0</v>
      </c>
      <c r="E64" s="107"/>
      <c r="F64" s="108"/>
      <c r="G64" s="45">
        <v>6</v>
      </c>
      <c r="H64" s="43">
        <v>18756328</v>
      </c>
      <c r="I64" s="45">
        <v>11</v>
      </c>
      <c r="J64" s="43">
        <v>4134545</v>
      </c>
      <c r="K64" s="45">
        <v>0</v>
      </c>
      <c r="L64" s="43">
        <v>0</v>
      </c>
      <c r="M64" s="45">
        <v>1</v>
      </c>
      <c r="N64" s="43">
        <v>566320</v>
      </c>
      <c r="O64" s="45">
        <v>0</v>
      </c>
      <c r="P64" s="43">
        <v>0</v>
      </c>
      <c r="Q64" s="45">
        <v>0</v>
      </c>
      <c r="R64" s="43">
        <v>0</v>
      </c>
      <c r="S64" s="10">
        <v>1</v>
      </c>
      <c r="T64" s="10">
        <v>214569</v>
      </c>
      <c r="U64" s="21">
        <f t="shared" si="15"/>
        <v>19</v>
      </c>
      <c r="V64" s="22">
        <f t="shared" si="16"/>
        <v>23671762</v>
      </c>
      <c r="W64" s="19">
        <f>U64-'Non-Residential - New Const'!U51</f>
        <v>-6</v>
      </c>
      <c r="X64" s="13">
        <f>W64/'Non-Residential - New Const'!U51</f>
        <v>-0.24</v>
      </c>
      <c r="Y64" s="12">
        <f>V64-'Non-Residential - New Const'!V51</f>
        <v>5788383</v>
      </c>
      <c r="Z64" s="13">
        <f>Y64/'Non-Residential - New Const'!V51</f>
        <v>0.32367389854009132</v>
      </c>
      <c r="AA64" s="12">
        <f t="shared" si="17"/>
        <v>-34143307</v>
      </c>
      <c r="AC64" s="3"/>
      <c r="AD64" s="3"/>
      <c r="AE64" s="2"/>
      <c r="AF64" s="2"/>
      <c r="AG64" s="2"/>
      <c r="AH64" s="2"/>
      <c r="AI64" s="2"/>
      <c r="AJ64" s="2"/>
      <c r="AK64" s="2"/>
      <c r="AL64" s="2"/>
      <c r="AM64" s="2"/>
      <c r="AN64" s="2"/>
      <c r="AO64" s="2"/>
      <c r="AP64" s="2"/>
      <c r="AQ64" s="2"/>
    </row>
    <row r="65" spans="1:43" x14ac:dyDescent="0.2">
      <c r="A65" s="26" t="s">
        <v>25</v>
      </c>
      <c r="B65" s="9">
        <v>2008</v>
      </c>
      <c r="C65" s="45">
        <v>0</v>
      </c>
      <c r="D65" s="43">
        <v>0</v>
      </c>
      <c r="E65" s="107"/>
      <c r="F65" s="108"/>
      <c r="G65" s="45">
        <v>16</v>
      </c>
      <c r="H65" s="43">
        <v>49390692</v>
      </c>
      <c r="I65" s="45">
        <v>3</v>
      </c>
      <c r="J65" s="43">
        <v>3716370</v>
      </c>
      <c r="K65" s="45">
        <v>0</v>
      </c>
      <c r="L65" s="43">
        <v>0</v>
      </c>
      <c r="M65" s="45">
        <v>0</v>
      </c>
      <c r="N65" s="43">
        <v>0</v>
      </c>
      <c r="O65" s="45">
        <v>0</v>
      </c>
      <c r="P65" s="43">
        <v>0</v>
      </c>
      <c r="Q65" s="45">
        <v>0</v>
      </c>
      <c r="R65" s="43">
        <v>0</v>
      </c>
      <c r="S65" s="10">
        <v>3</v>
      </c>
      <c r="T65" s="10">
        <v>3001440</v>
      </c>
      <c r="U65" s="21">
        <f t="shared" si="15"/>
        <v>22</v>
      </c>
      <c r="V65" s="22">
        <f t="shared" si="16"/>
        <v>56108502</v>
      </c>
      <c r="W65" s="19">
        <f>U65-'Non-Residential - New Const'!U52</f>
        <v>2</v>
      </c>
      <c r="X65" s="13">
        <f>W65/'Non-Residential - New Const'!U52</f>
        <v>0.1</v>
      </c>
      <c r="Y65" s="12">
        <f>V65-'Non-Residential - New Const'!V52</f>
        <v>43569345</v>
      </c>
      <c r="Z65" s="13">
        <f>Y65/'Non-Residential - New Const'!V52</f>
        <v>3.4746630096425144</v>
      </c>
      <c r="AA65" s="12">
        <f t="shared" si="17"/>
        <v>9426038</v>
      </c>
      <c r="AC65" s="3"/>
      <c r="AD65" s="3"/>
      <c r="AE65" s="2"/>
      <c r="AF65" s="2"/>
      <c r="AG65" s="2"/>
      <c r="AH65" s="2"/>
      <c r="AI65" s="2"/>
      <c r="AJ65" s="2"/>
      <c r="AK65" s="2"/>
      <c r="AL65" s="2"/>
      <c r="AM65" s="2"/>
      <c r="AN65" s="2"/>
      <c r="AO65" s="2"/>
      <c r="AP65" s="2"/>
      <c r="AQ65" s="2"/>
    </row>
    <row r="66" spans="1:43" x14ac:dyDescent="0.2">
      <c r="A66" s="26" t="s">
        <v>26</v>
      </c>
      <c r="B66" s="9">
        <v>2008</v>
      </c>
      <c r="C66" s="45">
        <v>0</v>
      </c>
      <c r="D66" s="43">
        <v>0</v>
      </c>
      <c r="E66" s="107"/>
      <c r="F66" s="108"/>
      <c r="G66" s="45">
        <v>8</v>
      </c>
      <c r="H66" s="43">
        <v>11369762</v>
      </c>
      <c r="I66" s="45">
        <v>19</v>
      </c>
      <c r="J66" s="43">
        <v>63698106</v>
      </c>
      <c r="K66" s="45">
        <v>0</v>
      </c>
      <c r="L66" s="43">
        <v>0</v>
      </c>
      <c r="M66" s="45">
        <v>1</v>
      </c>
      <c r="N66" s="43">
        <v>720000</v>
      </c>
      <c r="O66" s="45">
        <v>0</v>
      </c>
      <c r="P66" s="43">
        <v>0</v>
      </c>
      <c r="Q66" s="45">
        <v>0</v>
      </c>
      <c r="R66" s="43">
        <v>0</v>
      </c>
      <c r="S66" s="10">
        <v>1</v>
      </c>
      <c r="T66" s="10">
        <v>2394786</v>
      </c>
      <c r="U66" s="21">
        <f t="shared" si="15"/>
        <v>29</v>
      </c>
      <c r="V66" s="22">
        <f t="shared" si="16"/>
        <v>78182654</v>
      </c>
      <c r="W66" s="19">
        <f>U66-'Non-Residential - New Const'!U53</f>
        <v>-7</v>
      </c>
      <c r="X66" s="13">
        <f>W66/'Non-Residential - New Const'!U53</f>
        <v>-0.19444444444444445</v>
      </c>
      <c r="Y66" s="12">
        <f>V66-'Non-Residential - New Const'!V53</f>
        <v>-18892355</v>
      </c>
      <c r="Z66" s="13">
        <f>Y66/'Non-Residential - New Const'!V53</f>
        <v>-0.19461605200572271</v>
      </c>
      <c r="AA66" s="12">
        <f t="shared" si="17"/>
        <v>-9466317</v>
      </c>
      <c r="AC66" s="3"/>
      <c r="AD66" s="3"/>
      <c r="AE66" s="2"/>
      <c r="AF66" s="2"/>
      <c r="AG66" s="2"/>
      <c r="AH66" s="2"/>
      <c r="AI66" s="2"/>
      <c r="AJ66" s="2"/>
      <c r="AK66" s="2"/>
      <c r="AL66" s="2"/>
      <c r="AM66" s="2"/>
      <c r="AN66" s="2"/>
      <c r="AO66" s="2"/>
      <c r="AP66" s="2"/>
      <c r="AQ66" s="2"/>
    </row>
    <row r="67" spans="1:43" x14ac:dyDescent="0.2">
      <c r="A67" s="26" t="s">
        <v>27</v>
      </c>
      <c r="B67" s="9">
        <v>2008</v>
      </c>
      <c r="C67" s="45">
        <v>0</v>
      </c>
      <c r="D67" s="43">
        <v>0</v>
      </c>
      <c r="E67" s="107"/>
      <c r="F67" s="108"/>
      <c r="G67" s="45">
        <v>9</v>
      </c>
      <c r="H67" s="43">
        <v>18807369</v>
      </c>
      <c r="I67" s="45">
        <v>12</v>
      </c>
      <c r="J67" s="43">
        <v>6086306</v>
      </c>
      <c r="K67" s="45">
        <v>0</v>
      </c>
      <c r="L67" s="43">
        <v>0</v>
      </c>
      <c r="M67" s="45">
        <v>0</v>
      </c>
      <c r="N67" s="43">
        <v>0</v>
      </c>
      <c r="O67" s="45">
        <v>0</v>
      </c>
      <c r="P67" s="43">
        <v>0</v>
      </c>
      <c r="Q67" s="45">
        <v>0</v>
      </c>
      <c r="R67" s="43">
        <v>0</v>
      </c>
      <c r="S67" s="10">
        <v>2</v>
      </c>
      <c r="T67" s="10">
        <v>10297084</v>
      </c>
      <c r="U67" s="21">
        <f t="shared" si="15"/>
        <v>23</v>
      </c>
      <c r="V67" s="22">
        <f t="shared" si="16"/>
        <v>35190759</v>
      </c>
      <c r="W67" s="19">
        <f>U67-'Non-Residential - New Const'!U54</f>
        <v>-8</v>
      </c>
      <c r="X67" s="13">
        <f>W67/'Non-Residential - New Const'!U54</f>
        <v>-0.25806451612903225</v>
      </c>
      <c r="Y67" s="12">
        <f>V67-'Non-Residential - New Const'!V54</f>
        <v>-279418485</v>
      </c>
      <c r="Z67" s="13">
        <f>Y67/'Non-Residential - New Const'!V54</f>
        <v>-0.88814454860709691</v>
      </c>
      <c r="AA67" s="12">
        <f t="shared" si="17"/>
        <v>-288884802</v>
      </c>
      <c r="AC67" s="3"/>
      <c r="AD67" s="3"/>
      <c r="AE67" s="2"/>
      <c r="AF67" s="2"/>
      <c r="AG67" s="2"/>
      <c r="AH67" s="2"/>
      <c r="AI67" s="2"/>
      <c r="AJ67" s="2"/>
      <c r="AK67" s="2"/>
      <c r="AL67" s="2"/>
      <c r="AM67" s="2"/>
      <c r="AN67" s="2"/>
      <c r="AO67" s="2"/>
      <c r="AP67" s="2"/>
      <c r="AQ67" s="2"/>
    </row>
    <row r="68" spans="1:43" x14ac:dyDescent="0.2">
      <c r="A68" s="26" t="s">
        <v>28</v>
      </c>
      <c r="B68" s="9">
        <v>2008</v>
      </c>
      <c r="C68" s="45">
        <v>0</v>
      </c>
      <c r="D68" s="43">
        <v>0</v>
      </c>
      <c r="E68" s="107"/>
      <c r="F68" s="108"/>
      <c r="G68" s="45">
        <v>8</v>
      </c>
      <c r="H68" s="43">
        <v>5146091</v>
      </c>
      <c r="I68" s="45">
        <v>17</v>
      </c>
      <c r="J68" s="43">
        <v>14454661</v>
      </c>
      <c r="K68" s="45">
        <v>0</v>
      </c>
      <c r="L68" s="43">
        <v>0</v>
      </c>
      <c r="M68" s="45">
        <v>5</v>
      </c>
      <c r="N68" s="43">
        <v>684213</v>
      </c>
      <c r="O68" s="45">
        <v>0</v>
      </c>
      <c r="P68" s="43">
        <v>0</v>
      </c>
      <c r="Q68" s="45">
        <v>0</v>
      </c>
      <c r="R68" s="43">
        <v>0</v>
      </c>
      <c r="S68" s="10">
        <v>1</v>
      </c>
      <c r="T68" s="10">
        <v>1628358</v>
      </c>
      <c r="U68" s="21">
        <f t="shared" si="15"/>
        <v>31</v>
      </c>
      <c r="V68" s="22">
        <f t="shared" si="16"/>
        <v>21913323</v>
      </c>
      <c r="W68" s="19">
        <f>U68-'Non-Residential - New Const'!U55</f>
        <v>10</v>
      </c>
      <c r="X68" s="13">
        <f>W68/'Non-Residential - New Const'!U55</f>
        <v>0.47619047619047616</v>
      </c>
      <c r="Y68" s="12">
        <f>V68-'Non-Residential - New Const'!V55</f>
        <v>-61458</v>
      </c>
      <c r="Z68" s="13">
        <f>Y68/'Non-Residential - New Const'!V55</f>
        <v>-2.7967514215500033E-3</v>
      </c>
      <c r="AA68" s="12">
        <f t="shared" si="17"/>
        <v>-288946260</v>
      </c>
      <c r="AC68" s="3"/>
      <c r="AD68" s="3"/>
      <c r="AE68" s="2"/>
      <c r="AF68" s="2"/>
      <c r="AG68" s="2"/>
      <c r="AH68" s="2"/>
      <c r="AI68" s="2"/>
      <c r="AJ68" s="2"/>
      <c r="AK68" s="2"/>
      <c r="AL68" s="2"/>
      <c r="AM68" s="2"/>
      <c r="AN68" s="2"/>
      <c r="AO68" s="2"/>
      <c r="AP68" s="2"/>
      <c r="AQ68" s="2"/>
    </row>
    <row r="69" spans="1:43" ht="13.5" thickBot="1" x14ac:dyDescent="0.25">
      <c r="A69" s="27" t="s">
        <v>29</v>
      </c>
      <c r="B69" s="15">
        <v>2008</v>
      </c>
      <c r="C69" s="46">
        <f>SUM(C57:C68)</f>
        <v>1</v>
      </c>
      <c r="D69" s="44">
        <f>SUM(D57:D68)</f>
        <v>53808</v>
      </c>
      <c r="E69" s="109"/>
      <c r="F69" s="110"/>
      <c r="G69" s="46">
        <f t="shared" ref="G69:V69" si="18">SUM(G57:G68)</f>
        <v>99</v>
      </c>
      <c r="H69" s="44">
        <f t="shared" si="18"/>
        <v>187351631</v>
      </c>
      <c r="I69" s="46">
        <f t="shared" si="18"/>
        <v>146</v>
      </c>
      <c r="J69" s="44">
        <f t="shared" si="18"/>
        <v>166115355</v>
      </c>
      <c r="K69" s="46">
        <f t="shared" si="18"/>
        <v>0</v>
      </c>
      <c r="L69" s="44">
        <f t="shared" si="18"/>
        <v>0</v>
      </c>
      <c r="M69" s="46">
        <f t="shared" si="18"/>
        <v>16</v>
      </c>
      <c r="N69" s="44">
        <f t="shared" si="18"/>
        <v>4474953</v>
      </c>
      <c r="O69" s="46">
        <f t="shared" si="18"/>
        <v>0</v>
      </c>
      <c r="P69" s="44">
        <f t="shared" si="18"/>
        <v>0</v>
      </c>
      <c r="Q69" s="46">
        <f t="shared" si="18"/>
        <v>0</v>
      </c>
      <c r="R69" s="44">
        <f t="shared" si="18"/>
        <v>0</v>
      </c>
      <c r="S69" s="16">
        <f t="shared" si="18"/>
        <v>17</v>
      </c>
      <c r="T69" s="16">
        <f t="shared" si="18"/>
        <v>51560030</v>
      </c>
      <c r="U69" s="23">
        <f t="shared" si="18"/>
        <v>279</v>
      </c>
      <c r="V69" s="24">
        <f t="shared" si="18"/>
        <v>409555777</v>
      </c>
      <c r="W69" s="20">
        <f>U69-'Non-Residential - New Const'!U56</f>
        <v>-29</v>
      </c>
      <c r="X69" s="18">
        <f>W69/'Non-Residential - New Const'!U56</f>
        <v>-9.4155844155844159E-2</v>
      </c>
      <c r="Y69" s="17">
        <f>V69-'Non-Residential - New Const'!V56</f>
        <v>-288946260</v>
      </c>
      <c r="Z69" s="18">
        <f>Y69/'Non-Residential - New Const'!V56</f>
        <v>-0.41366559393440966</v>
      </c>
      <c r="AA69" s="17">
        <f>Y69</f>
        <v>-288946260</v>
      </c>
    </row>
    <row r="70" spans="1:43" x14ac:dyDescent="0.2">
      <c r="A70" s="26" t="s">
        <v>17</v>
      </c>
      <c r="B70" s="9">
        <v>2009</v>
      </c>
      <c r="C70" s="45">
        <v>0</v>
      </c>
      <c r="D70" s="43">
        <v>0</v>
      </c>
      <c r="E70" s="107"/>
      <c r="F70" s="108"/>
      <c r="G70" s="45">
        <v>2</v>
      </c>
      <c r="H70" s="43">
        <v>1793160</v>
      </c>
      <c r="I70" s="45">
        <v>4</v>
      </c>
      <c r="J70" s="43">
        <v>9300985</v>
      </c>
      <c r="K70" s="45">
        <v>0</v>
      </c>
      <c r="L70" s="43">
        <v>0</v>
      </c>
      <c r="M70" s="45">
        <v>2</v>
      </c>
      <c r="N70" s="43">
        <v>2906505</v>
      </c>
      <c r="O70" s="45">
        <v>0</v>
      </c>
      <c r="P70" s="43">
        <v>0</v>
      </c>
      <c r="Q70" s="45">
        <v>0</v>
      </c>
      <c r="R70" s="43">
        <v>0</v>
      </c>
      <c r="S70" s="10">
        <v>0</v>
      </c>
      <c r="T70" s="10">
        <v>0</v>
      </c>
      <c r="U70" s="21">
        <f t="shared" ref="U70:U81" si="19">SUM(C70+G70+I70+K70+M70+O70+Q70+S70)</f>
        <v>8</v>
      </c>
      <c r="V70" s="22">
        <f t="shared" ref="V70:V81" si="20">SUM(D70+H70+J70+L70+N70+P70+R70+T70)</f>
        <v>14000650</v>
      </c>
      <c r="W70" s="19">
        <f>U70-'Non-Residential - New Const'!U57</f>
        <v>-12</v>
      </c>
      <c r="X70" s="13">
        <f>W70/'Non-Residential - New Const'!U57</f>
        <v>-0.6</v>
      </c>
      <c r="Y70" s="12">
        <f>V70-'Non-Residential - New Const'!V57</f>
        <v>-12515100</v>
      </c>
      <c r="Z70" s="13">
        <f>Y70/'Non-Residential - New Const'!V57</f>
        <v>-0.47198740371288761</v>
      </c>
      <c r="AA70" s="12">
        <f>Y70</f>
        <v>-12515100</v>
      </c>
    </row>
    <row r="71" spans="1:43" s="2" customFormat="1" x14ac:dyDescent="0.2">
      <c r="A71" s="26" t="s">
        <v>18</v>
      </c>
      <c r="B71" s="9">
        <v>2009</v>
      </c>
      <c r="C71" s="45">
        <v>0</v>
      </c>
      <c r="D71" s="43">
        <v>0</v>
      </c>
      <c r="E71" s="107"/>
      <c r="F71" s="108"/>
      <c r="G71" s="45">
        <v>4</v>
      </c>
      <c r="H71" s="43">
        <v>2755024</v>
      </c>
      <c r="I71" s="45">
        <v>5</v>
      </c>
      <c r="J71" s="43">
        <v>4772559</v>
      </c>
      <c r="K71" s="45">
        <v>0</v>
      </c>
      <c r="L71" s="43">
        <v>0</v>
      </c>
      <c r="M71" s="45">
        <v>0</v>
      </c>
      <c r="N71" s="43">
        <v>0</v>
      </c>
      <c r="O71" s="45">
        <v>0</v>
      </c>
      <c r="P71" s="43">
        <v>0</v>
      </c>
      <c r="Q71" s="45">
        <v>0</v>
      </c>
      <c r="R71" s="43">
        <v>0</v>
      </c>
      <c r="S71" s="10">
        <v>0</v>
      </c>
      <c r="T71" s="10">
        <v>0</v>
      </c>
      <c r="U71" s="21">
        <f t="shared" si="19"/>
        <v>9</v>
      </c>
      <c r="V71" s="22">
        <f t="shared" si="20"/>
        <v>7527583</v>
      </c>
      <c r="W71" s="19">
        <f>U71-'Non-Residential - New Const'!U58</f>
        <v>-7</v>
      </c>
      <c r="X71" s="13">
        <f>W71/'Non-Residential - New Const'!U58</f>
        <v>-0.4375</v>
      </c>
      <c r="Y71" s="12">
        <f>V71-'Non-Residential - New Const'!V58</f>
        <v>-1234698</v>
      </c>
      <c r="Z71" s="13">
        <f>Y71/'Non-Residential - New Const'!V58</f>
        <v>-0.14091056883475889</v>
      </c>
      <c r="AA71" s="12">
        <f t="shared" ref="AA71:AA81" si="21">AA70+Y71</f>
        <v>-13749798</v>
      </c>
    </row>
    <row r="72" spans="1:43" s="2" customFormat="1" x14ac:dyDescent="0.2">
      <c r="A72" s="26" t="s">
        <v>19</v>
      </c>
      <c r="B72" s="9">
        <v>2009</v>
      </c>
      <c r="C72" s="45">
        <v>0</v>
      </c>
      <c r="D72" s="43">
        <v>0</v>
      </c>
      <c r="E72" s="107"/>
      <c r="F72" s="108"/>
      <c r="G72" s="45">
        <v>5</v>
      </c>
      <c r="H72" s="43">
        <v>12241902</v>
      </c>
      <c r="I72" s="45">
        <v>2</v>
      </c>
      <c r="J72" s="43">
        <v>189776</v>
      </c>
      <c r="K72" s="45">
        <v>0</v>
      </c>
      <c r="L72" s="43">
        <v>0</v>
      </c>
      <c r="M72" s="45">
        <v>3</v>
      </c>
      <c r="N72" s="43">
        <v>283800</v>
      </c>
      <c r="O72" s="45">
        <v>0</v>
      </c>
      <c r="P72" s="43">
        <v>0</v>
      </c>
      <c r="Q72" s="45">
        <v>0</v>
      </c>
      <c r="R72" s="43">
        <v>0</v>
      </c>
      <c r="S72" s="10">
        <v>0</v>
      </c>
      <c r="T72" s="10">
        <v>0</v>
      </c>
      <c r="U72" s="21">
        <f t="shared" si="19"/>
        <v>10</v>
      </c>
      <c r="V72" s="22">
        <f t="shared" si="20"/>
        <v>12715478</v>
      </c>
      <c r="W72" s="19">
        <f>U72-'Non-Residential - New Const'!U59</f>
        <v>-16</v>
      </c>
      <c r="X72" s="13">
        <f>W72/'Non-Residential - New Const'!U59</f>
        <v>-0.61538461538461542</v>
      </c>
      <c r="Y72" s="12">
        <f>V72-'Non-Residential - New Const'!V59</f>
        <v>-37834048</v>
      </c>
      <c r="Z72" s="13">
        <f>Y72/'Non-Residential - New Const'!V59</f>
        <v>-0.74845504980600608</v>
      </c>
      <c r="AA72" s="12">
        <f t="shared" si="21"/>
        <v>-51583846</v>
      </c>
    </row>
    <row r="73" spans="1:43" s="2" customFormat="1" x14ac:dyDescent="0.2">
      <c r="A73" s="26" t="s">
        <v>20</v>
      </c>
      <c r="B73" s="9">
        <v>2009</v>
      </c>
      <c r="C73" s="45">
        <v>0</v>
      </c>
      <c r="D73" s="43">
        <v>0</v>
      </c>
      <c r="E73" s="107"/>
      <c r="F73" s="108"/>
      <c r="G73" s="45">
        <v>10</v>
      </c>
      <c r="H73" s="43">
        <v>16986859</v>
      </c>
      <c r="I73" s="45">
        <v>6</v>
      </c>
      <c r="J73" s="43">
        <v>2097982</v>
      </c>
      <c r="K73" s="45">
        <v>0</v>
      </c>
      <c r="L73" s="43">
        <v>0</v>
      </c>
      <c r="M73" s="45">
        <v>2</v>
      </c>
      <c r="N73" s="43">
        <v>349965</v>
      </c>
      <c r="O73" s="45">
        <v>0</v>
      </c>
      <c r="P73" s="43">
        <v>0</v>
      </c>
      <c r="Q73" s="45">
        <v>0</v>
      </c>
      <c r="R73" s="43">
        <v>0</v>
      </c>
      <c r="S73" s="10">
        <v>0</v>
      </c>
      <c r="T73" s="10">
        <v>0</v>
      </c>
      <c r="U73" s="21">
        <f t="shared" si="19"/>
        <v>18</v>
      </c>
      <c r="V73" s="22">
        <f t="shared" si="20"/>
        <v>19434806</v>
      </c>
      <c r="W73" s="19">
        <f>U73-'Non-Residential - New Const'!U60</f>
        <v>-5</v>
      </c>
      <c r="X73" s="13">
        <f>W73/'Non-Residential - New Const'!U60</f>
        <v>-0.21739130434782608</v>
      </c>
      <c r="Y73" s="12">
        <f>V73-'Non-Residential - New Const'!V60</f>
        <v>-11492604</v>
      </c>
      <c r="Z73" s="13">
        <f>Y73/'Non-Residential - New Const'!V60</f>
        <v>-0.37159930301308775</v>
      </c>
      <c r="AA73" s="12">
        <f t="shared" si="21"/>
        <v>-63076450</v>
      </c>
    </row>
    <row r="74" spans="1:43" s="2" customFormat="1" x14ac:dyDescent="0.2">
      <c r="A74" s="26" t="s">
        <v>21</v>
      </c>
      <c r="B74" s="9">
        <v>2009</v>
      </c>
      <c r="C74" s="45">
        <v>1</v>
      </c>
      <c r="D74" s="43">
        <v>48000</v>
      </c>
      <c r="E74" s="107"/>
      <c r="F74" s="108"/>
      <c r="G74" s="45">
        <v>6</v>
      </c>
      <c r="H74" s="43">
        <v>3246617</v>
      </c>
      <c r="I74" s="45">
        <v>1</v>
      </c>
      <c r="J74" s="43">
        <v>253102</v>
      </c>
      <c r="K74" s="45">
        <v>0</v>
      </c>
      <c r="L74" s="43">
        <v>0</v>
      </c>
      <c r="M74" s="45">
        <v>0</v>
      </c>
      <c r="N74" s="43">
        <v>0</v>
      </c>
      <c r="O74" s="45">
        <v>0</v>
      </c>
      <c r="P74" s="43">
        <v>0</v>
      </c>
      <c r="Q74" s="45">
        <v>0</v>
      </c>
      <c r="R74" s="43">
        <v>0</v>
      </c>
      <c r="S74" s="10">
        <v>1</v>
      </c>
      <c r="T74" s="10">
        <v>279959</v>
      </c>
      <c r="U74" s="21">
        <f t="shared" si="19"/>
        <v>9</v>
      </c>
      <c r="V74" s="22">
        <f t="shared" si="20"/>
        <v>3827678</v>
      </c>
      <c r="W74" s="19">
        <f>U74-'Non-Residential - New Const'!U61</f>
        <v>-16</v>
      </c>
      <c r="X74" s="13">
        <f>W74/'Non-Residential - New Const'!U61</f>
        <v>-0.64</v>
      </c>
      <c r="Y74" s="12">
        <f>V74-'Non-Residential - New Const'!V61</f>
        <v>-41773972</v>
      </c>
      <c r="Z74" s="13">
        <f>Y74/'Non-Residential - New Const'!V61</f>
        <v>-0.91606273018629814</v>
      </c>
      <c r="AA74" s="12">
        <f t="shared" si="21"/>
        <v>-104850422</v>
      </c>
    </row>
    <row r="75" spans="1:43" s="2" customFormat="1" x14ac:dyDescent="0.2">
      <c r="A75" s="26" t="s">
        <v>30</v>
      </c>
      <c r="B75" s="9">
        <v>2009</v>
      </c>
      <c r="C75" s="45">
        <v>0</v>
      </c>
      <c r="D75" s="43">
        <v>0</v>
      </c>
      <c r="E75" s="107"/>
      <c r="F75" s="108"/>
      <c r="G75" s="45">
        <v>8</v>
      </c>
      <c r="H75" s="43">
        <v>22012468</v>
      </c>
      <c r="I75" s="45">
        <v>17</v>
      </c>
      <c r="J75" s="43">
        <v>7578936</v>
      </c>
      <c r="K75" s="45">
        <v>0</v>
      </c>
      <c r="L75" s="43">
        <v>0</v>
      </c>
      <c r="M75" s="45">
        <v>0</v>
      </c>
      <c r="N75" s="43">
        <v>0</v>
      </c>
      <c r="O75" s="45">
        <v>0</v>
      </c>
      <c r="P75" s="43">
        <v>0</v>
      </c>
      <c r="Q75" s="45">
        <v>0</v>
      </c>
      <c r="R75" s="43">
        <v>0</v>
      </c>
      <c r="S75" s="10">
        <v>1</v>
      </c>
      <c r="T75" s="10">
        <v>6371978</v>
      </c>
      <c r="U75" s="21">
        <f t="shared" si="19"/>
        <v>26</v>
      </c>
      <c r="V75" s="22">
        <f t="shared" si="20"/>
        <v>35963382</v>
      </c>
      <c r="W75" s="19">
        <f>U75-'Non-Residential - New Const'!U62</f>
        <v>5</v>
      </c>
      <c r="X75" s="13">
        <f>W75/'Non-Residential - New Const'!U62</f>
        <v>0.23809523809523808</v>
      </c>
      <c r="Y75" s="12">
        <f>V75-'Non-Residential - New Const'!V62</f>
        <v>27978660</v>
      </c>
      <c r="Z75" s="13">
        <f>Y75/'Non-Residential - New Const'!V62</f>
        <v>3.5040243104268378</v>
      </c>
      <c r="AA75" s="12">
        <f t="shared" si="21"/>
        <v>-76871762</v>
      </c>
    </row>
    <row r="76" spans="1:43" s="2" customFormat="1" x14ac:dyDescent="0.2">
      <c r="A76" s="26" t="s">
        <v>23</v>
      </c>
      <c r="B76" s="9">
        <v>2009</v>
      </c>
      <c r="C76" s="45">
        <v>0</v>
      </c>
      <c r="D76" s="43">
        <v>0</v>
      </c>
      <c r="E76" s="107"/>
      <c r="F76" s="108"/>
      <c r="G76" s="45">
        <v>7</v>
      </c>
      <c r="H76" s="43">
        <v>23843042</v>
      </c>
      <c r="I76" s="45">
        <v>8</v>
      </c>
      <c r="J76" s="43">
        <v>4160795</v>
      </c>
      <c r="K76" s="45">
        <v>0</v>
      </c>
      <c r="L76" s="43">
        <v>0</v>
      </c>
      <c r="M76" s="45">
        <v>1</v>
      </c>
      <c r="N76" s="43">
        <v>1905120</v>
      </c>
      <c r="O76" s="45">
        <v>0</v>
      </c>
      <c r="P76" s="43">
        <v>0</v>
      </c>
      <c r="Q76" s="45">
        <v>0</v>
      </c>
      <c r="R76" s="43">
        <v>0</v>
      </c>
      <c r="S76" s="10">
        <v>3</v>
      </c>
      <c r="T76" s="10">
        <v>214529</v>
      </c>
      <c r="U76" s="21">
        <f t="shared" si="19"/>
        <v>19</v>
      </c>
      <c r="V76" s="22">
        <f t="shared" si="20"/>
        <v>30123486</v>
      </c>
      <c r="W76" s="19">
        <f>U76-'Non-Residential - New Const'!U63</f>
        <v>-5</v>
      </c>
      <c r="X76" s="13">
        <f>W76/'Non-Residential - New Const'!U63</f>
        <v>-0.20833333333333334</v>
      </c>
      <c r="Y76" s="12">
        <f>V76-'Non-Residential - New Const'!V63</f>
        <v>5976048</v>
      </c>
      <c r="Z76" s="13">
        <f>Y76/'Non-Residential - New Const'!V63</f>
        <v>0.24748165830263236</v>
      </c>
      <c r="AA76" s="12">
        <f t="shared" si="21"/>
        <v>-70895714</v>
      </c>
    </row>
    <row r="77" spans="1:43" s="2" customFormat="1" x14ac:dyDescent="0.2">
      <c r="A77" s="26" t="s">
        <v>24</v>
      </c>
      <c r="B77" s="9">
        <v>2009</v>
      </c>
      <c r="C77" s="45">
        <v>0</v>
      </c>
      <c r="D77" s="43">
        <v>0</v>
      </c>
      <c r="E77" s="107"/>
      <c r="F77" s="108"/>
      <c r="G77" s="45">
        <v>8</v>
      </c>
      <c r="H77" s="43">
        <v>9347989</v>
      </c>
      <c r="I77" s="45">
        <v>5</v>
      </c>
      <c r="J77" s="43">
        <v>10344062</v>
      </c>
      <c r="K77" s="45">
        <v>0</v>
      </c>
      <c r="L77" s="43">
        <v>0</v>
      </c>
      <c r="M77" s="45">
        <v>2</v>
      </c>
      <c r="N77" s="43">
        <v>33705</v>
      </c>
      <c r="O77" s="45">
        <v>0</v>
      </c>
      <c r="P77" s="43">
        <v>0</v>
      </c>
      <c r="Q77" s="45">
        <v>0</v>
      </c>
      <c r="R77" s="43">
        <v>0</v>
      </c>
      <c r="S77" s="10">
        <v>0</v>
      </c>
      <c r="T77" s="10">
        <v>0</v>
      </c>
      <c r="U77" s="21">
        <f t="shared" si="19"/>
        <v>15</v>
      </c>
      <c r="V77" s="22">
        <f t="shared" si="20"/>
        <v>19725756</v>
      </c>
      <c r="W77" s="19">
        <f>U77-'Non-Residential - New Const'!U64</f>
        <v>-4</v>
      </c>
      <c r="X77" s="13">
        <f>W77/'Non-Residential - New Const'!U64</f>
        <v>-0.21052631578947367</v>
      </c>
      <c r="Y77" s="12">
        <f>V77-'Non-Residential - New Const'!V64</f>
        <v>-3946006</v>
      </c>
      <c r="Z77" s="13">
        <f>Y77/'Non-Residential - New Const'!V64</f>
        <v>-0.16669675877951121</v>
      </c>
      <c r="AA77" s="12">
        <f t="shared" si="21"/>
        <v>-74841720</v>
      </c>
    </row>
    <row r="78" spans="1:43" s="2" customFormat="1" x14ac:dyDescent="0.2">
      <c r="A78" s="26" t="s">
        <v>25</v>
      </c>
      <c r="B78" s="9">
        <v>2009</v>
      </c>
      <c r="C78" s="45">
        <v>0</v>
      </c>
      <c r="D78" s="43">
        <v>0</v>
      </c>
      <c r="E78" s="107"/>
      <c r="F78" s="108"/>
      <c r="G78" s="45">
        <v>7</v>
      </c>
      <c r="H78" s="43">
        <v>2230157</v>
      </c>
      <c r="I78" s="45">
        <v>1</v>
      </c>
      <c r="J78" s="43">
        <v>2452376</v>
      </c>
      <c r="K78" s="45">
        <v>0</v>
      </c>
      <c r="L78" s="43">
        <v>0</v>
      </c>
      <c r="M78" s="45">
        <v>0</v>
      </c>
      <c r="N78" s="43">
        <v>0</v>
      </c>
      <c r="O78" s="45">
        <v>0</v>
      </c>
      <c r="P78" s="43">
        <v>0</v>
      </c>
      <c r="Q78" s="45">
        <v>0</v>
      </c>
      <c r="R78" s="43">
        <v>0</v>
      </c>
      <c r="S78" s="10">
        <v>0</v>
      </c>
      <c r="T78" s="10">
        <v>0</v>
      </c>
      <c r="U78" s="21">
        <f t="shared" si="19"/>
        <v>8</v>
      </c>
      <c r="V78" s="22">
        <f t="shared" si="20"/>
        <v>4682533</v>
      </c>
      <c r="W78" s="19">
        <f>U78-'Non-Residential - New Const'!U65</f>
        <v>-14</v>
      </c>
      <c r="X78" s="13">
        <f>W78/'Non-Residential - New Const'!U65</f>
        <v>-0.63636363636363635</v>
      </c>
      <c r="Y78" s="12">
        <f>V78-'Non-Residential - New Const'!V65</f>
        <v>-51425969</v>
      </c>
      <c r="Z78" s="13">
        <f>Y78/'Non-Residential - New Const'!V65</f>
        <v>-0.91654503625849781</v>
      </c>
      <c r="AA78" s="12">
        <f t="shared" si="21"/>
        <v>-126267689</v>
      </c>
    </row>
    <row r="79" spans="1:43" s="2" customFormat="1" x14ac:dyDescent="0.2">
      <c r="A79" s="26" t="s">
        <v>26</v>
      </c>
      <c r="B79" s="9">
        <v>2009</v>
      </c>
      <c r="C79" s="45">
        <v>0</v>
      </c>
      <c r="D79" s="43">
        <v>0</v>
      </c>
      <c r="E79" s="107"/>
      <c r="F79" s="108"/>
      <c r="G79" s="45">
        <v>8</v>
      </c>
      <c r="H79" s="43">
        <v>6224126</v>
      </c>
      <c r="I79" s="45">
        <v>3</v>
      </c>
      <c r="J79" s="43">
        <v>1377397</v>
      </c>
      <c r="K79" s="45">
        <v>0</v>
      </c>
      <c r="L79" s="43">
        <v>0</v>
      </c>
      <c r="M79" s="45">
        <v>1</v>
      </c>
      <c r="N79" s="43">
        <v>25200</v>
      </c>
      <c r="O79" s="45">
        <v>0</v>
      </c>
      <c r="P79" s="43">
        <v>0</v>
      </c>
      <c r="Q79" s="45">
        <v>0</v>
      </c>
      <c r="R79" s="43">
        <v>0</v>
      </c>
      <c r="S79" s="10">
        <v>1</v>
      </c>
      <c r="T79" s="10">
        <v>507382</v>
      </c>
      <c r="U79" s="21">
        <f t="shared" si="19"/>
        <v>13</v>
      </c>
      <c r="V79" s="22">
        <f t="shared" si="20"/>
        <v>8134105</v>
      </c>
      <c r="W79" s="19">
        <f>U79-'Non-Residential - New Const'!U66</f>
        <v>-16</v>
      </c>
      <c r="X79" s="13">
        <f>W79/'Non-Residential - New Const'!U66</f>
        <v>-0.55172413793103448</v>
      </c>
      <c r="Y79" s="12">
        <f>V79-'Non-Residential - New Const'!V66</f>
        <v>-70048549</v>
      </c>
      <c r="Z79" s="13">
        <f>Y79/'Non-Residential - New Const'!V66</f>
        <v>-0.89596023435070393</v>
      </c>
      <c r="AA79" s="12">
        <f t="shared" si="21"/>
        <v>-196316238</v>
      </c>
    </row>
    <row r="80" spans="1:43" s="2" customFormat="1" x14ac:dyDescent="0.2">
      <c r="A80" s="26" t="s">
        <v>27</v>
      </c>
      <c r="B80" s="9">
        <v>2009</v>
      </c>
      <c r="C80" s="45">
        <v>0</v>
      </c>
      <c r="D80" s="43">
        <v>0</v>
      </c>
      <c r="E80" s="107"/>
      <c r="F80" s="108"/>
      <c r="G80" s="45">
        <v>5</v>
      </c>
      <c r="H80" s="43">
        <v>9360300</v>
      </c>
      <c r="I80" s="45">
        <v>6</v>
      </c>
      <c r="J80" s="43">
        <v>11841094</v>
      </c>
      <c r="K80" s="45">
        <v>0</v>
      </c>
      <c r="L80" s="43">
        <v>0</v>
      </c>
      <c r="M80" s="45">
        <v>0</v>
      </c>
      <c r="N80" s="43">
        <v>0</v>
      </c>
      <c r="O80" s="45">
        <v>0</v>
      </c>
      <c r="P80" s="43">
        <v>0</v>
      </c>
      <c r="Q80" s="45">
        <v>0</v>
      </c>
      <c r="R80" s="43">
        <v>0</v>
      </c>
      <c r="S80" s="10">
        <v>0</v>
      </c>
      <c r="T80" s="10">
        <v>0</v>
      </c>
      <c r="U80" s="21">
        <f t="shared" si="19"/>
        <v>11</v>
      </c>
      <c r="V80" s="22">
        <f t="shared" si="20"/>
        <v>21201394</v>
      </c>
      <c r="W80" s="19">
        <f>U80-'Non-Residential - New Const'!U67</f>
        <v>-12</v>
      </c>
      <c r="X80" s="13">
        <f>W80/'Non-Residential - New Const'!U67</f>
        <v>-0.52173913043478259</v>
      </c>
      <c r="Y80" s="12">
        <f>V80-'Non-Residential - New Const'!V67</f>
        <v>-13989365</v>
      </c>
      <c r="Z80" s="13">
        <f>Y80/'Non-Residential - New Const'!V67</f>
        <v>-0.3975295048339253</v>
      </c>
      <c r="AA80" s="12">
        <f t="shared" si="21"/>
        <v>-210305603</v>
      </c>
    </row>
    <row r="81" spans="1:27" s="2" customFormat="1" x14ac:dyDescent="0.2">
      <c r="A81" s="26" t="s">
        <v>28</v>
      </c>
      <c r="B81" s="9">
        <v>2009</v>
      </c>
      <c r="C81" s="45">
        <v>0</v>
      </c>
      <c r="D81" s="43">
        <v>0</v>
      </c>
      <c r="E81" s="107"/>
      <c r="F81" s="108"/>
      <c r="G81" s="45">
        <v>3</v>
      </c>
      <c r="H81" s="43">
        <v>6564420</v>
      </c>
      <c r="I81" s="45">
        <v>3</v>
      </c>
      <c r="J81" s="43">
        <v>13144546</v>
      </c>
      <c r="K81" s="45">
        <v>0</v>
      </c>
      <c r="L81" s="43">
        <v>0</v>
      </c>
      <c r="M81" s="45">
        <v>1</v>
      </c>
      <c r="N81" s="43">
        <v>562464</v>
      </c>
      <c r="O81" s="45">
        <v>0</v>
      </c>
      <c r="P81" s="43">
        <v>0</v>
      </c>
      <c r="Q81" s="45">
        <v>0</v>
      </c>
      <c r="R81" s="43">
        <v>0</v>
      </c>
      <c r="S81" s="10">
        <v>1</v>
      </c>
      <c r="T81" s="10">
        <v>7162748</v>
      </c>
      <c r="U81" s="21">
        <f t="shared" si="19"/>
        <v>8</v>
      </c>
      <c r="V81" s="22">
        <f t="shared" si="20"/>
        <v>27434178</v>
      </c>
      <c r="W81" s="19">
        <f>U81-'Non-Residential - New Const'!U68</f>
        <v>-23</v>
      </c>
      <c r="X81" s="13">
        <f>W81/'Non-Residential - New Const'!U68</f>
        <v>-0.74193548387096775</v>
      </c>
      <c r="Y81" s="12">
        <f>V81-'Non-Residential - New Const'!V68</f>
        <v>5520855</v>
      </c>
      <c r="Z81" s="13">
        <f>Y81/'Non-Residential - New Const'!V68</f>
        <v>0.25194056602004178</v>
      </c>
      <c r="AA81" s="12">
        <f t="shared" si="21"/>
        <v>-204784748</v>
      </c>
    </row>
    <row r="82" spans="1:27" s="2" customFormat="1" ht="13.5" thickBot="1" x14ac:dyDescent="0.25">
      <c r="A82" s="27" t="s">
        <v>29</v>
      </c>
      <c r="B82" s="15">
        <v>2009</v>
      </c>
      <c r="C82" s="46">
        <f>SUM(C70:C81)</f>
        <v>1</v>
      </c>
      <c r="D82" s="44">
        <f>SUM(D70:D81)</f>
        <v>48000</v>
      </c>
      <c r="E82" s="109"/>
      <c r="F82" s="110"/>
      <c r="G82" s="46">
        <f t="shared" ref="G82:W82" si="22">SUM(G70:G81)</f>
        <v>73</v>
      </c>
      <c r="H82" s="44">
        <f t="shared" si="22"/>
        <v>116606064</v>
      </c>
      <c r="I82" s="46">
        <f t="shared" si="22"/>
        <v>61</v>
      </c>
      <c r="J82" s="44">
        <f t="shared" si="22"/>
        <v>67513610</v>
      </c>
      <c r="K82" s="46">
        <f t="shared" si="22"/>
        <v>0</v>
      </c>
      <c r="L82" s="44">
        <f t="shared" si="22"/>
        <v>0</v>
      </c>
      <c r="M82" s="46">
        <f t="shared" si="22"/>
        <v>12</v>
      </c>
      <c r="N82" s="44">
        <f t="shared" si="22"/>
        <v>6066759</v>
      </c>
      <c r="O82" s="46">
        <f t="shared" si="22"/>
        <v>0</v>
      </c>
      <c r="P82" s="44">
        <f t="shared" si="22"/>
        <v>0</v>
      </c>
      <c r="Q82" s="46">
        <f t="shared" si="22"/>
        <v>0</v>
      </c>
      <c r="R82" s="44">
        <f t="shared" si="22"/>
        <v>0</v>
      </c>
      <c r="S82" s="16">
        <f t="shared" si="22"/>
        <v>7</v>
      </c>
      <c r="T82" s="16">
        <f t="shared" si="22"/>
        <v>14536596</v>
      </c>
      <c r="U82" s="23">
        <f t="shared" si="22"/>
        <v>154</v>
      </c>
      <c r="V82" s="24">
        <f t="shared" si="22"/>
        <v>204771029</v>
      </c>
      <c r="W82" s="20">
        <f t="shared" si="22"/>
        <v>-125</v>
      </c>
      <c r="X82" s="18">
        <f>W82/'Non-Residential - New Const'!U69</f>
        <v>-0.44802867383512546</v>
      </c>
      <c r="Y82" s="17">
        <f>SUM(Y70:Y81)</f>
        <v>-204784748</v>
      </c>
      <c r="Z82" s="18">
        <f>Y82/'Non-Residential - New Const'!V69</f>
        <v>-0.50001674863446011</v>
      </c>
      <c r="AA82" s="17">
        <f>Y82</f>
        <v>-204784748</v>
      </c>
    </row>
    <row r="83" spans="1:27" s="2" customFormat="1" x14ac:dyDescent="0.2">
      <c r="A83" s="26" t="s">
        <v>17</v>
      </c>
      <c r="B83" s="9">
        <v>2010</v>
      </c>
      <c r="C83" s="45">
        <v>0</v>
      </c>
      <c r="D83" s="43">
        <v>0</v>
      </c>
      <c r="E83" s="107"/>
      <c r="F83" s="108"/>
      <c r="G83" s="45">
        <v>2</v>
      </c>
      <c r="H83" s="43">
        <v>3579198</v>
      </c>
      <c r="I83" s="45">
        <v>1</v>
      </c>
      <c r="J83" s="43">
        <v>24000000</v>
      </c>
      <c r="K83" s="45">
        <v>0</v>
      </c>
      <c r="L83" s="43">
        <v>0</v>
      </c>
      <c r="M83" s="45">
        <v>0</v>
      </c>
      <c r="N83" s="43">
        <v>0</v>
      </c>
      <c r="O83" s="45">
        <v>0</v>
      </c>
      <c r="P83" s="43">
        <v>0</v>
      </c>
      <c r="Q83" s="45">
        <v>0</v>
      </c>
      <c r="R83" s="43">
        <v>0</v>
      </c>
      <c r="S83" s="10">
        <v>0</v>
      </c>
      <c r="T83" s="10">
        <v>0</v>
      </c>
      <c r="U83" s="21">
        <f t="shared" ref="U83:U94" si="23">SUM(C83+G83+I83+K83+M83+O83+Q83+S83)</f>
        <v>3</v>
      </c>
      <c r="V83" s="22">
        <f t="shared" ref="V83:V94" si="24">SUM(D83+H83+J83+L83+N83+P83+R83+T83)</f>
        <v>27579198</v>
      </c>
      <c r="W83" s="19">
        <f>U83-'Non-Residential - New Const'!U70</f>
        <v>-5</v>
      </c>
      <c r="X83" s="13">
        <f>W83/'Non-Residential - New Const'!U70</f>
        <v>-0.625</v>
      </c>
      <c r="Y83" s="12">
        <f>V83-'Non-Residential - New Const'!V70</f>
        <v>13578548</v>
      </c>
      <c r="Z83" s="13">
        <f>Y83/'Non-Residential - New Const'!V70</f>
        <v>0.96985125690592933</v>
      </c>
      <c r="AA83" s="12">
        <f>Y83</f>
        <v>13578548</v>
      </c>
    </row>
    <row r="84" spans="1:27" x14ac:dyDescent="0.2">
      <c r="A84" s="26" t="s">
        <v>18</v>
      </c>
      <c r="B84" s="9">
        <v>2010</v>
      </c>
      <c r="C84" s="45">
        <v>0</v>
      </c>
      <c r="D84" s="43">
        <v>0</v>
      </c>
      <c r="E84" s="107"/>
      <c r="F84" s="108"/>
      <c r="G84" s="45">
        <v>3</v>
      </c>
      <c r="H84" s="43">
        <v>6402690</v>
      </c>
      <c r="I84" s="45">
        <v>3</v>
      </c>
      <c r="J84" s="43">
        <v>948051</v>
      </c>
      <c r="K84" s="45">
        <v>0</v>
      </c>
      <c r="L84" s="43">
        <v>0</v>
      </c>
      <c r="M84" s="45">
        <v>2</v>
      </c>
      <c r="N84" s="43">
        <v>3572730</v>
      </c>
      <c r="O84" s="45">
        <v>0</v>
      </c>
      <c r="P84" s="43">
        <v>0</v>
      </c>
      <c r="Q84" s="45">
        <v>0</v>
      </c>
      <c r="R84" s="43">
        <v>0</v>
      </c>
      <c r="S84" s="10">
        <v>0</v>
      </c>
      <c r="T84" s="10">
        <v>0</v>
      </c>
      <c r="U84" s="21">
        <f t="shared" si="23"/>
        <v>8</v>
      </c>
      <c r="V84" s="22">
        <f t="shared" si="24"/>
        <v>10923471</v>
      </c>
      <c r="W84" s="19">
        <f>U84-'Non-Residential - New Const'!U71</f>
        <v>-1</v>
      </c>
      <c r="X84" s="13">
        <f>W84/'Non-Residential - New Const'!U71</f>
        <v>-0.1111111111111111</v>
      </c>
      <c r="Y84" s="12">
        <f>V84-'Non-Residential - New Const'!V71</f>
        <v>3395888</v>
      </c>
      <c r="Z84" s="13">
        <f>Y84/'Non-Residential - New Const'!V71</f>
        <v>0.45112594573849268</v>
      </c>
      <c r="AA84" s="12">
        <f t="shared" ref="AA84:AA94" si="25">AA83+Y84</f>
        <v>16974436</v>
      </c>
    </row>
    <row r="85" spans="1:27" x14ac:dyDescent="0.2">
      <c r="A85" s="26" t="s">
        <v>19</v>
      </c>
      <c r="B85" s="9">
        <v>2010</v>
      </c>
      <c r="C85" s="45">
        <v>0</v>
      </c>
      <c r="D85" s="43">
        <v>0</v>
      </c>
      <c r="E85" s="107"/>
      <c r="F85" s="108"/>
      <c r="G85" s="45">
        <v>2</v>
      </c>
      <c r="H85" s="43">
        <v>74000</v>
      </c>
      <c r="I85" s="45">
        <v>12</v>
      </c>
      <c r="J85" s="43">
        <v>6509232</v>
      </c>
      <c r="K85" s="45">
        <v>0</v>
      </c>
      <c r="L85" s="43">
        <v>0</v>
      </c>
      <c r="M85" s="45">
        <v>2</v>
      </c>
      <c r="N85" s="43">
        <v>4666977</v>
      </c>
      <c r="O85" s="45">
        <v>0</v>
      </c>
      <c r="P85" s="43">
        <v>0</v>
      </c>
      <c r="Q85" s="45">
        <v>0</v>
      </c>
      <c r="R85" s="43">
        <v>0</v>
      </c>
      <c r="S85" s="10">
        <v>3</v>
      </c>
      <c r="T85" s="10">
        <v>12047271</v>
      </c>
      <c r="U85" s="21">
        <f t="shared" si="23"/>
        <v>19</v>
      </c>
      <c r="V85" s="22">
        <f t="shared" si="24"/>
        <v>23297480</v>
      </c>
      <c r="W85" s="19">
        <f>U85-'Non-Residential - New Const'!U72</f>
        <v>9</v>
      </c>
      <c r="X85" s="13">
        <f>W85/'Non-Residential - New Const'!U72</f>
        <v>0.9</v>
      </c>
      <c r="Y85" s="12">
        <f>V85-'Non-Residential - New Const'!V72</f>
        <v>10582002</v>
      </c>
      <c r="Z85" s="13">
        <f>Y85/'Non-Residential - New Const'!V72</f>
        <v>0.83221425100967494</v>
      </c>
      <c r="AA85" s="12">
        <f t="shared" si="25"/>
        <v>27556438</v>
      </c>
    </row>
    <row r="86" spans="1:27" x14ac:dyDescent="0.2">
      <c r="A86" s="26" t="s">
        <v>20</v>
      </c>
      <c r="B86" s="9">
        <v>2010</v>
      </c>
      <c r="C86" s="45">
        <v>0</v>
      </c>
      <c r="D86" s="43">
        <v>0</v>
      </c>
      <c r="E86" s="107"/>
      <c r="F86" s="108"/>
      <c r="G86" s="45">
        <v>8</v>
      </c>
      <c r="H86" s="43">
        <v>6276142</v>
      </c>
      <c r="I86" s="45">
        <v>5</v>
      </c>
      <c r="J86" s="43">
        <v>4307812</v>
      </c>
      <c r="K86" s="45">
        <v>0</v>
      </c>
      <c r="L86" s="43">
        <v>0</v>
      </c>
      <c r="M86" s="45">
        <v>3</v>
      </c>
      <c r="N86" s="43">
        <v>2708324</v>
      </c>
      <c r="O86" s="45">
        <v>0</v>
      </c>
      <c r="P86" s="43">
        <v>0</v>
      </c>
      <c r="Q86" s="45">
        <v>0</v>
      </c>
      <c r="R86" s="43">
        <v>0</v>
      </c>
      <c r="S86" s="10">
        <v>1</v>
      </c>
      <c r="T86" s="10">
        <v>909235</v>
      </c>
      <c r="U86" s="21">
        <f t="shared" si="23"/>
        <v>17</v>
      </c>
      <c r="V86" s="22">
        <f t="shared" si="24"/>
        <v>14201513</v>
      </c>
      <c r="W86" s="19">
        <f>U86-'Non-Residential - New Const'!U73</f>
        <v>-1</v>
      </c>
      <c r="X86" s="13">
        <f>W86/'Non-Residential - New Const'!U73</f>
        <v>-5.5555555555555552E-2</v>
      </c>
      <c r="Y86" s="12">
        <f>V86-'Non-Residential - New Const'!V73</f>
        <v>-5233293</v>
      </c>
      <c r="Z86" s="13">
        <f>Y86/'Non-Residential - New Const'!V73</f>
        <v>-0.26927425979966046</v>
      </c>
      <c r="AA86" s="12">
        <f t="shared" si="25"/>
        <v>22323145</v>
      </c>
    </row>
    <row r="87" spans="1:27" x14ac:dyDescent="0.2">
      <c r="A87" s="26" t="s">
        <v>21</v>
      </c>
      <c r="B87" s="9">
        <v>2010</v>
      </c>
      <c r="C87" s="45">
        <v>0</v>
      </c>
      <c r="D87" s="43">
        <v>0</v>
      </c>
      <c r="E87" s="107"/>
      <c r="F87" s="108"/>
      <c r="G87" s="45">
        <v>8</v>
      </c>
      <c r="H87" s="43">
        <v>7603718</v>
      </c>
      <c r="I87" s="45">
        <v>4</v>
      </c>
      <c r="J87" s="43">
        <v>2769581</v>
      </c>
      <c r="K87" s="45">
        <v>0</v>
      </c>
      <c r="L87" s="43">
        <v>0</v>
      </c>
      <c r="M87" s="45">
        <v>2</v>
      </c>
      <c r="N87" s="43">
        <v>291816</v>
      </c>
      <c r="O87" s="45">
        <v>0</v>
      </c>
      <c r="P87" s="43">
        <v>0</v>
      </c>
      <c r="Q87" s="45">
        <v>0</v>
      </c>
      <c r="R87" s="43">
        <v>0</v>
      </c>
      <c r="S87" s="10">
        <v>1</v>
      </c>
      <c r="T87" s="10">
        <v>415891</v>
      </c>
      <c r="U87" s="21">
        <f t="shared" si="23"/>
        <v>15</v>
      </c>
      <c r="V87" s="22">
        <f t="shared" si="24"/>
        <v>11081006</v>
      </c>
      <c r="W87" s="19">
        <f>U87-'Non-Residential - New Const'!U74</f>
        <v>6</v>
      </c>
      <c r="X87" s="13">
        <f>W87/'Non-Residential - New Const'!U74</f>
        <v>0.66666666666666663</v>
      </c>
      <c r="Y87" s="12">
        <f>V87-'Non-Residential - New Const'!V74</f>
        <v>7253328</v>
      </c>
      <c r="Z87" s="13">
        <f>Y87/'Non-Residential - New Const'!V74</f>
        <v>1.8949681765289557</v>
      </c>
      <c r="AA87" s="12">
        <f t="shared" si="25"/>
        <v>29576473</v>
      </c>
    </row>
    <row r="88" spans="1:27" x14ac:dyDescent="0.2">
      <c r="A88" s="26" t="s">
        <v>30</v>
      </c>
      <c r="B88" s="9">
        <v>2010</v>
      </c>
      <c r="C88" s="45">
        <v>0</v>
      </c>
      <c r="D88" s="43">
        <v>0</v>
      </c>
      <c r="E88" s="107"/>
      <c r="F88" s="108"/>
      <c r="G88" s="45">
        <v>5</v>
      </c>
      <c r="H88" s="43">
        <v>1225748</v>
      </c>
      <c r="I88" s="45">
        <v>3</v>
      </c>
      <c r="J88" s="43">
        <v>1749046</v>
      </c>
      <c r="K88" s="45">
        <v>0</v>
      </c>
      <c r="L88" s="43">
        <v>0</v>
      </c>
      <c r="M88" s="45">
        <v>1</v>
      </c>
      <c r="N88" s="43">
        <v>95000</v>
      </c>
      <c r="O88" s="45">
        <v>0</v>
      </c>
      <c r="P88" s="43">
        <v>0</v>
      </c>
      <c r="Q88" s="45">
        <v>0</v>
      </c>
      <c r="R88" s="43">
        <v>0</v>
      </c>
      <c r="S88" s="10">
        <v>1</v>
      </c>
      <c r="T88" s="10">
        <v>10649353</v>
      </c>
      <c r="U88" s="21">
        <f t="shared" si="23"/>
        <v>10</v>
      </c>
      <c r="V88" s="22">
        <f t="shared" si="24"/>
        <v>13719147</v>
      </c>
      <c r="W88" s="19">
        <f>U88-'Non-Residential - New Const'!U75</f>
        <v>-16</v>
      </c>
      <c r="X88" s="13">
        <f>W88/'Non-Residential - New Const'!U75</f>
        <v>-0.61538461538461542</v>
      </c>
      <c r="Y88" s="12">
        <f>V88-'Non-Residential - New Const'!V75</f>
        <v>-22244235</v>
      </c>
      <c r="Z88" s="13">
        <f>Y88/'Non-Residential - New Const'!V75</f>
        <v>-0.61852455923083094</v>
      </c>
      <c r="AA88" s="12">
        <f t="shared" si="25"/>
        <v>7332238</v>
      </c>
    </row>
    <row r="89" spans="1:27" x14ac:dyDescent="0.2">
      <c r="A89" s="26" t="s">
        <v>23</v>
      </c>
      <c r="B89" s="9">
        <v>2010</v>
      </c>
      <c r="C89" s="45">
        <v>0</v>
      </c>
      <c r="D89" s="43">
        <v>0</v>
      </c>
      <c r="E89" s="107"/>
      <c r="F89" s="108"/>
      <c r="G89" s="45">
        <v>3</v>
      </c>
      <c r="H89" s="43">
        <v>1099648</v>
      </c>
      <c r="I89" s="45">
        <v>2</v>
      </c>
      <c r="J89" s="43">
        <v>648958</v>
      </c>
      <c r="K89" s="45">
        <v>0</v>
      </c>
      <c r="L89" s="43">
        <v>0</v>
      </c>
      <c r="M89" s="45">
        <v>5</v>
      </c>
      <c r="N89" s="43">
        <v>7860258</v>
      </c>
      <c r="O89" s="45">
        <v>0</v>
      </c>
      <c r="P89" s="43">
        <v>0</v>
      </c>
      <c r="Q89" s="45">
        <v>0</v>
      </c>
      <c r="R89" s="43">
        <v>0</v>
      </c>
      <c r="S89" s="10">
        <v>1</v>
      </c>
      <c r="T89" s="10">
        <v>742922</v>
      </c>
      <c r="U89" s="21">
        <f t="shared" si="23"/>
        <v>11</v>
      </c>
      <c r="V89" s="22">
        <f t="shared" si="24"/>
        <v>10351786</v>
      </c>
      <c r="W89" s="19">
        <f>U89-'Non-Residential - New Const'!U76</f>
        <v>-8</v>
      </c>
      <c r="X89" s="13">
        <f>W89/'Non-Residential - New Const'!U76</f>
        <v>-0.42105263157894735</v>
      </c>
      <c r="Y89" s="12">
        <f>V89-'Non-Residential - New Const'!V76</f>
        <v>-19771700</v>
      </c>
      <c r="Z89" s="13">
        <f>Y89/'Non-Residential - New Const'!V76</f>
        <v>-0.65635497830496781</v>
      </c>
      <c r="AA89" s="12">
        <f t="shared" si="25"/>
        <v>-12439462</v>
      </c>
    </row>
    <row r="90" spans="1:27" x14ac:dyDescent="0.2">
      <c r="A90" s="26" t="s">
        <v>24</v>
      </c>
      <c r="B90" s="9">
        <v>2010</v>
      </c>
      <c r="C90" s="45">
        <v>0</v>
      </c>
      <c r="D90" s="43">
        <v>0</v>
      </c>
      <c r="E90" s="107"/>
      <c r="F90" s="108"/>
      <c r="G90" s="45">
        <v>13</v>
      </c>
      <c r="H90" s="43">
        <v>9025670</v>
      </c>
      <c r="I90" s="45">
        <v>6</v>
      </c>
      <c r="J90" s="43">
        <v>9119401</v>
      </c>
      <c r="K90" s="45">
        <v>0</v>
      </c>
      <c r="L90" s="43">
        <v>0</v>
      </c>
      <c r="M90" s="45">
        <v>1</v>
      </c>
      <c r="N90" s="43">
        <v>150000</v>
      </c>
      <c r="O90" s="45">
        <v>0</v>
      </c>
      <c r="P90" s="43">
        <v>0</v>
      </c>
      <c r="Q90" s="45">
        <v>0</v>
      </c>
      <c r="R90" s="43">
        <v>0</v>
      </c>
      <c r="S90" s="10">
        <v>1</v>
      </c>
      <c r="T90" s="10">
        <v>769093</v>
      </c>
      <c r="U90" s="21">
        <f t="shared" si="23"/>
        <v>21</v>
      </c>
      <c r="V90" s="22">
        <f t="shared" si="24"/>
        <v>19064164</v>
      </c>
      <c r="W90" s="19">
        <f>U90-'Non-Residential - New Const'!U77</f>
        <v>6</v>
      </c>
      <c r="X90" s="13">
        <f>W90/'Non-Residential - New Const'!U77</f>
        <v>0.4</v>
      </c>
      <c r="Y90" s="12">
        <f>V90-'Non-Residential - New Const'!V77</f>
        <v>-661592</v>
      </c>
      <c r="Z90" s="13">
        <f>Y90/'Non-Residential - New Const'!V77</f>
        <v>-3.3539500336514351E-2</v>
      </c>
      <c r="AA90" s="12">
        <f t="shared" si="25"/>
        <v>-13101054</v>
      </c>
    </row>
    <row r="91" spans="1:27" x14ac:dyDescent="0.2">
      <c r="A91" s="26" t="s">
        <v>25</v>
      </c>
      <c r="B91" s="9">
        <v>2010</v>
      </c>
      <c r="C91" s="45">
        <v>0</v>
      </c>
      <c r="D91" s="43">
        <v>0</v>
      </c>
      <c r="E91" s="107"/>
      <c r="F91" s="108"/>
      <c r="G91" s="45">
        <v>8</v>
      </c>
      <c r="H91" s="43">
        <v>998298</v>
      </c>
      <c r="I91" s="45">
        <v>4</v>
      </c>
      <c r="J91" s="43">
        <v>930258</v>
      </c>
      <c r="K91" s="45">
        <v>0</v>
      </c>
      <c r="L91" s="43">
        <v>0</v>
      </c>
      <c r="M91" s="45">
        <v>0</v>
      </c>
      <c r="N91" s="43">
        <v>0</v>
      </c>
      <c r="O91" s="45">
        <v>0</v>
      </c>
      <c r="P91" s="43">
        <v>0</v>
      </c>
      <c r="Q91" s="45">
        <v>0</v>
      </c>
      <c r="R91" s="43">
        <v>0</v>
      </c>
      <c r="S91" s="10">
        <v>1</v>
      </c>
      <c r="T91" s="10">
        <v>1552253</v>
      </c>
      <c r="U91" s="21">
        <f t="shared" si="23"/>
        <v>13</v>
      </c>
      <c r="V91" s="22">
        <f t="shared" si="24"/>
        <v>3480809</v>
      </c>
      <c r="W91" s="19">
        <f>U91-'Non-Residential - New Const'!U78</f>
        <v>5</v>
      </c>
      <c r="X91" s="13">
        <f>W91/'Non-Residential - New Const'!U78</f>
        <v>0.625</v>
      </c>
      <c r="Y91" s="12">
        <f>V91-'Non-Residential - New Const'!V78</f>
        <v>-1201724</v>
      </c>
      <c r="Z91" s="13">
        <f>Y91/'Non-Residential - New Const'!V78</f>
        <v>-0.25663972896720644</v>
      </c>
      <c r="AA91" s="12">
        <f t="shared" si="25"/>
        <v>-14302778</v>
      </c>
    </row>
    <row r="92" spans="1:27" x14ac:dyDescent="0.2">
      <c r="A92" s="26" t="s">
        <v>26</v>
      </c>
      <c r="B92" s="9">
        <v>2010</v>
      </c>
      <c r="C92" s="45">
        <v>2</v>
      </c>
      <c r="D92" s="43">
        <v>324675</v>
      </c>
      <c r="E92" s="107"/>
      <c r="F92" s="108"/>
      <c r="G92" s="45">
        <v>4</v>
      </c>
      <c r="H92" s="43">
        <v>2845278</v>
      </c>
      <c r="I92" s="45">
        <v>2</v>
      </c>
      <c r="J92" s="43">
        <v>388926</v>
      </c>
      <c r="K92" s="45">
        <v>0</v>
      </c>
      <c r="L92" s="43">
        <v>0</v>
      </c>
      <c r="M92" s="45">
        <v>2</v>
      </c>
      <c r="N92" s="43">
        <v>630000</v>
      </c>
      <c r="O92" s="45">
        <v>0</v>
      </c>
      <c r="P92" s="43">
        <v>0</v>
      </c>
      <c r="Q92" s="45">
        <v>0</v>
      </c>
      <c r="R92" s="43">
        <v>0</v>
      </c>
      <c r="S92" s="10">
        <v>0</v>
      </c>
      <c r="T92" s="10">
        <v>0</v>
      </c>
      <c r="U92" s="21">
        <f t="shared" si="23"/>
        <v>10</v>
      </c>
      <c r="V92" s="22">
        <f t="shared" si="24"/>
        <v>4188879</v>
      </c>
      <c r="W92" s="19">
        <f>U92-'Non-Residential - New Const'!U79</f>
        <v>-3</v>
      </c>
      <c r="X92" s="13">
        <f>W92/'Non-Residential - New Const'!U79</f>
        <v>-0.23076923076923078</v>
      </c>
      <c r="Y92" s="12">
        <f>V92-'Non-Residential - New Const'!V79</f>
        <v>-3945226</v>
      </c>
      <c r="Z92" s="13">
        <f>Y92/'Non-Residential - New Const'!V79</f>
        <v>-0.48502275296421671</v>
      </c>
      <c r="AA92" s="12">
        <f t="shared" si="25"/>
        <v>-18248004</v>
      </c>
    </row>
    <row r="93" spans="1:27" x14ac:dyDescent="0.2">
      <c r="A93" s="26" t="s">
        <v>27</v>
      </c>
      <c r="B93" s="9">
        <v>2010</v>
      </c>
      <c r="C93" s="45">
        <v>0</v>
      </c>
      <c r="D93" s="43">
        <v>0</v>
      </c>
      <c r="E93" s="107"/>
      <c r="F93" s="108"/>
      <c r="G93" s="45">
        <v>6</v>
      </c>
      <c r="H93" s="43">
        <v>646447</v>
      </c>
      <c r="I93" s="45">
        <v>2</v>
      </c>
      <c r="J93" s="43">
        <v>329166</v>
      </c>
      <c r="K93" s="45">
        <v>0</v>
      </c>
      <c r="L93" s="43">
        <v>0</v>
      </c>
      <c r="M93" s="45">
        <v>2</v>
      </c>
      <c r="N93" s="43">
        <v>6653997</v>
      </c>
      <c r="O93" s="45">
        <v>0</v>
      </c>
      <c r="P93" s="43">
        <v>0</v>
      </c>
      <c r="Q93" s="45">
        <v>0</v>
      </c>
      <c r="R93" s="43">
        <v>0</v>
      </c>
      <c r="S93" s="10">
        <v>0</v>
      </c>
      <c r="T93" s="10">
        <v>0</v>
      </c>
      <c r="U93" s="21">
        <f t="shared" si="23"/>
        <v>10</v>
      </c>
      <c r="V93" s="22">
        <f t="shared" si="24"/>
        <v>7629610</v>
      </c>
      <c r="W93" s="19">
        <f>U93-'Non-Residential - New Const'!U80</f>
        <v>-1</v>
      </c>
      <c r="X93" s="13">
        <f>W93/'Non-Residential - New Const'!U80</f>
        <v>-9.0909090909090912E-2</v>
      </c>
      <c r="Y93" s="12">
        <f>V93-'Non-Residential - New Const'!V80</f>
        <v>-13571784</v>
      </c>
      <c r="Z93" s="13">
        <f>Y93/'Non-Residential - New Const'!V80</f>
        <v>-0.64013639857831994</v>
      </c>
      <c r="AA93" s="12">
        <f t="shared" si="25"/>
        <v>-31819788</v>
      </c>
    </row>
    <row r="94" spans="1:27" x14ac:dyDescent="0.2">
      <c r="A94" s="26" t="s">
        <v>28</v>
      </c>
      <c r="B94" s="9">
        <v>2010</v>
      </c>
      <c r="C94" s="45">
        <v>1</v>
      </c>
      <c r="D94" s="43">
        <v>150000</v>
      </c>
      <c r="E94" s="107"/>
      <c r="F94" s="108"/>
      <c r="G94" s="45">
        <v>4</v>
      </c>
      <c r="H94" s="43">
        <v>2474586</v>
      </c>
      <c r="I94" s="45">
        <v>2</v>
      </c>
      <c r="J94" s="43">
        <v>4141638</v>
      </c>
      <c r="K94" s="45">
        <v>0</v>
      </c>
      <c r="L94" s="43">
        <v>0</v>
      </c>
      <c r="M94" s="45">
        <v>4</v>
      </c>
      <c r="N94" s="43">
        <v>2096514</v>
      </c>
      <c r="O94" s="45">
        <v>0</v>
      </c>
      <c r="P94" s="43">
        <v>0</v>
      </c>
      <c r="Q94" s="45">
        <v>0</v>
      </c>
      <c r="R94" s="43">
        <v>0</v>
      </c>
      <c r="S94" s="10">
        <v>1</v>
      </c>
      <c r="T94" s="10">
        <v>2097032</v>
      </c>
      <c r="U94" s="21">
        <f t="shared" si="23"/>
        <v>12</v>
      </c>
      <c r="V94" s="22">
        <f t="shared" si="24"/>
        <v>10959770</v>
      </c>
      <c r="W94" s="19">
        <f>U94-'Non-Residential - New Const'!U81</f>
        <v>4</v>
      </c>
      <c r="X94" s="13">
        <f>W94/'Non-Residential - New Const'!U81</f>
        <v>0.5</v>
      </c>
      <c r="Y94" s="12">
        <f>V94-'Non-Residential - New Const'!V81</f>
        <v>-16474408</v>
      </c>
      <c r="Z94" s="13">
        <f>Y94/'Non-Residential - New Const'!V81</f>
        <v>-0.60050671100843622</v>
      </c>
      <c r="AA94" s="12">
        <f t="shared" si="25"/>
        <v>-48294196</v>
      </c>
    </row>
    <row r="95" spans="1:27" ht="14.25" customHeight="1" thickBot="1" x14ac:dyDescent="0.25">
      <c r="A95" s="27" t="s">
        <v>29</v>
      </c>
      <c r="B95" s="15">
        <v>2010</v>
      </c>
      <c r="C95" s="46">
        <f>SUM(C83:C94)</f>
        <v>3</v>
      </c>
      <c r="D95" s="44">
        <f>SUM(D83:D94)</f>
        <v>474675</v>
      </c>
      <c r="E95" s="109"/>
      <c r="F95" s="110"/>
      <c r="G95" s="46">
        <f t="shared" ref="G95:W95" si="26">SUM(G83:G94)</f>
        <v>66</v>
      </c>
      <c r="H95" s="44">
        <f t="shared" si="26"/>
        <v>42251423</v>
      </c>
      <c r="I95" s="46">
        <f t="shared" si="26"/>
        <v>46</v>
      </c>
      <c r="J95" s="44">
        <f t="shared" si="26"/>
        <v>55842069</v>
      </c>
      <c r="K95" s="46">
        <f t="shared" si="26"/>
        <v>0</v>
      </c>
      <c r="L95" s="44">
        <f t="shared" si="26"/>
        <v>0</v>
      </c>
      <c r="M95" s="46">
        <f t="shared" si="26"/>
        <v>24</v>
      </c>
      <c r="N95" s="44">
        <f t="shared" si="26"/>
        <v>28725616</v>
      </c>
      <c r="O95" s="46">
        <f t="shared" si="26"/>
        <v>0</v>
      </c>
      <c r="P95" s="44">
        <f t="shared" si="26"/>
        <v>0</v>
      </c>
      <c r="Q95" s="46">
        <f t="shared" si="26"/>
        <v>0</v>
      </c>
      <c r="R95" s="44">
        <f t="shared" si="26"/>
        <v>0</v>
      </c>
      <c r="S95" s="16">
        <f t="shared" si="26"/>
        <v>10</v>
      </c>
      <c r="T95" s="16">
        <f t="shared" si="26"/>
        <v>29183050</v>
      </c>
      <c r="U95" s="23">
        <f t="shared" si="26"/>
        <v>149</v>
      </c>
      <c r="V95" s="24">
        <f t="shared" si="26"/>
        <v>156476833</v>
      </c>
      <c r="W95" s="20">
        <f t="shared" si="26"/>
        <v>-5</v>
      </c>
      <c r="X95" s="18">
        <f>W95/'Non-Residential - New Const'!U82</f>
        <v>-3.2467532467532464E-2</v>
      </c>
      <c r="Y95" s="17">
        <f>SUM(Y83:Y94)</f>
        <v>-48294196</v>
      </c>
      <c r="Z95" s="18">
        <f>Y95/'Non-Residential - New Const'!V82</f>
        <v>-0.23584486651185407</v>
      </c>
      <c r="AA95" s="17">
        <f>Y95</f>
        <v>-48294196</v>
      </c>
    </row>
    <row r="96" spans="1:27" x14ac:dyDescent="0.2">
      <c r="A96" s="26" t="s">
        <v>17</v>
      </c>
      <c r="B96" s="9">
        <v>2011</v>
      </c>
      <c r="C96" s="45">
        <v>0</v>
      </c>
      <c r="D96" s="43">
        <v>0</v>
      </c>
      <c r="E96" s="107"/>
      <c r="F96" s="108"/>
      <c r="G96" s="45">
        <v>5</v>
      </c>
      <c r="H96" s="43">
        <v>1053775</v>
      </c>
      <c r="I96" s="45">
        <v>2</v>
      </c>
      <c r="J96" s="43">
        <v>342511</v>
      </c>
      <c r="K96" s="45">
        <v>0</v>
      </c>
      <c r="L96" s="43">
        <v>0</v>
      </c>
      <c r="M96" s="45">
        <v>0</v>
      </c>
      <c r="N96" s="43">
        <v>0</v>
      </c>
      <c r="O96" s="45">
        <v>0</v>
      </c>
      <c r="P96" s="43">
        <v>0</v>
      </c>
      <c r="Q96" s="45">
        <v>0</v>
      </c>
      <c r="R96" s="43">
        <v>0</v>
      </c>
      <c r="S96" s="10">
        <v>0</v>
      </c>
      <c r="T96" s="10">
        <v>0</v>
      </c>
      <c r="U96" s="21">
        <f t="shared" ref="U96:U107" si="27">SUM(C96+G96+I96+K96+M96+O96+Q96+S96)</f>
        <v>7</v>
      </c>
      <c r="V96" s="22">
        <f t="shared" ref="V96:V107" si="28">SUM(D96+H96+J96+L96+N96+P96+R96+T96)</f>
        <v>1396286</v>
      </c>
      <c r="W96" s="19">
        <f>U96-'Non-Residential - New Const'!U83</f>
        <v>4</v>
      </c>
      <c r="X96" s="13">
        <f>W96/'Non-Residential - New Const'!U83</f>
        <v>1.3333333333333333</v>
      </c>
      <c r="Y96" s="12">
        <f>V96-'Non-Residential - New Const'!V83</f>
        <v>-26182912</v>
      </c>
      <c r="Z96" s="13">
        <f>Y96/'Non-Residential - New Const'!V83</f>
        <v>-0.94937176925884503</v>
      </c>
      <c r="AA96" s="12">
        <f>Y96</f>
        <v>-26182912</v>
      </c>
    </row>
    <row r="97" spans="1:27" x14ac:dyDescent="0.2">
      <c r="A97" s="26" t="s">
        <v>18</v>
      </c>
      <c r="B97" s="9">
        <v>2011</v>
      </c>
      <c r="C97" s="45">
        <v>0</v>
      </c>
      <c r="D97" s="43">
        <v>0</v>
      </c>
      <c r="E97" s="107"/>
      <c r="F97" s="108"/>
      <c r="G97" s="45">
        <v>5</v>
      </c>
      <c r="H97" s="43">
        <v>17845648</v>
      </c>
      <c r="I97" s="45">
        <v>0</v>
      </c>
      <c r="J97" s="43">
        <v>0</v>
      </c>
      <c r="K97" s="45">
        <v>0</v>
      </c>
      <c r="L97" s="43">
        <v>0</v>
      </c>
      <c r="M97" s="45">
        <v>0</v>
      </c>
      <c r="N97" s="43">
        <v>0</v>
      </c>
      <c r="O97" s="45">
        <v>0</v>
      </c>
      <c r="P97" s="43">
        <v>0</v>
      </c>
      <c r="Q97" s="45">
        <v>0</v>
      </c>
      <c r="R97" s="43">
        <v>0</v>
      </c>
      <c r="S97" s="10">
        <v>0</v>
      </c>
      <c r="T97" s="10">
        <v>0</v>
      </c>
      <c r="U97" s="21">
        <f t="shared" si="27"/>
        <v>5</v>
      </c>
      <c r="V97" s="22">
        <f t="shared" si="28"/>
        <v>17845648</v>
      </c>
      <c r="W97" s="19">
        <f>U97-'Non-Residential - New Const'!U84</f>
        <v>-3</v>
      </c>
      <c r="X97" s="13">
        <f>W97/'Non-Residential - New Const'!U84</f>
        <v>-0.375</v>
      </c>
      <c r="Y97" s="12">
        <f>V97-'Non-Residential - New Const'!V84</f>
        <v>6922177</v>
      </c>
      <c r="Z97" s="13">
        <f>Y97/'Non-Residential - New Const'!V84</f>
        <v>0.63369756737579108</v>
      </c>
      <c r="AA97" s="12">
        <f t="shared" ref="AA97:AA107" si="29">AA96+Y97</f>
        <v>-19260735</v>
      </c>
    </row>
    <row r="98" spans="1:27" x14ac:dyDescent="0.2">
      <c r="A98" s="26" t="s">
        <v>19</v>
      </c>
      <c r="B98" s="9">
        <v>2011</v>
      </c>
      <c r="C98" s="45">
        <v>0</v>
      </c>
      <c r="D98" s="43">
        <v>0</v>
      </c>
      <c r="E98" s="107"/>
      <c r="F98" s="108"/>
      <c r="G98" s="45">
        <v>19</v>
      </c>
      <c r="H98" s="43">
        <v>30577358</v>
      </c>
      <c r="I98" s="45">
        <v>0</v>
      </c>
      <c r="J98" s="43">
        <v>0</v>
      </c>
      <c r="K98" s="45">
        <v>0</v>
      </c>
      <c r="L98" s="43">
        <v>0</v>
      </c>
      <c r="M98" s="45">
        <v>4</v>
      </c>
      <c r="N98" s="43">
        <v>299880</v>
      </c>
      <c r="O98" s="45">
        <v>0</v>
      </c>
      <c r="P98" s="43">
        <v>0</v>
      </c>
      <c r="Q98" s="45">
        <v>0</v>
      </c>
      <c r="R98" s="43">
        <v>0</v>
      </c>
      <c r="S98" s="10">
        <v>0</v>
      </c>
      <c r="T98" s="10">
        <v>0</v>
      </c>
      <c r="U98" s="21">
        <f t="shared" si="27"/>
        <v>23</v>
      </c>
      <c r="V98" s="22">
        <f t="shared" si="28"/>
        <v>30877238</v>
      </c>
      <c r="W98" s="19">
        <f>U98-'Non-Residential - New Const'!U85</f>
        <v>4</v>
      </c>
      <c r="X98" s="13">
        <f>W98/'Non-Residential - New Const'!U85</f>
        <v>0.21052631578947367</v>
      </c>
      <c r="Y98" s="12">
        <f>V98-'Non-Residential - New Const'!V85</f>
        <v>7579758</v>
      </c>
      <c r="Z98" s="13">
        <f>Y98/'Non-Residential - New Const'!V85</f>
        <v>0.32534668985658532</v>
      </c>
      <c r="AA98" s="12">
        <f t="shared" si="29"/>
        <v>-11680977</v>
      </c>
    </row>
    <row r="99" spans="1:27" x14ac:dyDescent="0.2">
      <c r="A99" s="26" t="s">
        <v>20</v>
      </c>
      <c r="B99" s="9">
        <v>2011</v>
      </c>
      <c r="C99" s="45">
        <v>0</v>
      </c>
      <c r="D99" s="43">
        <v>0</v>
      </c>
      <c r="E99" s="107"/>
      <c r="F99" s="108"/>
      <c r="G99" s="45">
        <v>6</v>
      </c>
      <c r="H99" s="43">
        <v>7562336</v>
      </c>
      <c r="I99" s="45">
        <v>3</v>
      </c>
      <c r="J99" s="43">
        <v>1010000</v>
      </c>
      <c r="K99" s="45">
        <v>0</v>
      </c>
      <c r="L99" s="43">
        <v>0</v>
      </c>
      <c r="M99" s="45">
        <v>0</v>
      </c>
      <c r="N99" s="43">
        <v>0</v>
      </c>
      <c r="O99" s="45">
        <v>0</v>
      </c>
      <c r="P99" s="43">
        <v>0</v>
      </c>
      <c r="Q99" s="45">
        <v>0</v>
      </c>
      <c r="R99" s="43">
        <v>0</v>
      </c>
      <c r="S99" s="10">
        <v>1</v>
      </c>
      <c r="T99" s="10">
        <v>511670</v>
      </c>
      <c r="U99" s="21">
        <f t="shared" si="27"/>
        <v>10</v>
      </c>
      <c r="V99" s="22">
        <f t="shared" si="28"/>
        <v>9084006</v>
      </c>
      <c r="W99" s="19">
        <f>U99-'Non-Residential - New Const'!U86</f>
        <v>-7</v>
      </c>
      <c r="X99" s="13">
        <f>W99/'Non-Residential - New Const'!U86</f>
        <v>-0.41176470588235292</v>
      </c>
      <c r="Y99" s="12">
        <f>V99-'Non-Residential - New Const'!V86</f>
        <v>-5117507</v>
      </c>
      <c r="Z99" s="13">
        <f>Y99/'Non-Residential - New Const'!V86</f>
        <v>-0.36034942192426961</v>
      </c>
      <c r="AA99" s="12">
        <f t="shared" si="29"/>
        <v>-16798484</v>
      </c>
    </row>
    <row r="100" spans="1:27" x14ac:dyDescent="0.2">
      <c r="A100" s="26" t="s">
        <v>21</v>
      </c>
      <c r="B100" s="9">
        <v>2011</v>
      </c>
      <c r="C100" s="45">
        <v>0</v>
      </c>
      <c r="D100" s="43">
        <v>0</v>
      </c>
      <c r="E100" s="107"/>
      <c r="F100" s="108"/>
      <c r="G100" s="45">
        <v>8</v>
      </c>
      <c r="H100" s="43">
        <v>5908714</v>
      </c>
      <c r="I100" s="45">
        <v>2</v>
      </c>
      <c r="J100" s="43">
        <v>457156</v>
      </c>
      <c r="K100" s="45">
        <v>0</v>
      </c>
      <c r="L100" s="43">
        <v>0</v>
      </c>
      <c r="M100" s="45">
        <v>2</v>
      </c>
      <c r="N100" s="43">
        <v>22044100</v>
      </c>
      <c r="O100" s="45">
        <v>0</v>
      </c>
      <c r="P100" s="43">
        <v>0</v>
      </c>
      <c r="Q100" s="45">
        <v>0</v>
      </c>
      <c r="R100" s="43">
        <v>0</v>
      </c>
      <c r="S100" s="10">
        <v>0</v>
      </c>
      <c r="T100" s="10">
        <v>0</v>
      </c>
      <c r="U100" s="21">
        <f t="shared" si="27"/>
        <v>12</v>
      </c>
      <c r="V100" s="22">
        <f t="shared" si="28"/>
        <v>28409970</v>
      </c>
      <c r="W100" s="19">
        <f>U100-'Non-Residential - New Const'!U87</f>
        <v>-3</v>
      </c>
      <c r="X100" s="13">
        <f>W100/'Non-Residential - New Const'!U87</f>
        <v>-0.2</v>
      </c>
      <c r="Y100" s="12">
        <f>V100-'Non-Residential - New Const'!V87</f>
        <v>17328964</v>
      </c>
      <c r="Z100" s="13">
        <f>Y100/'Non-Residential - New Const'!V87</f>
        <v>1.5638439325815725</v>
      </c>
      <c r="AA100" s="12">
        <f t="shared" si="29"/>
        <v>530480</v>
      </c>
    </row>
    <row r="101" spans="1:27" x14ac:dyDescent="0.2">
      <c r="A101" s="26" t="s">
        <v>30</v>
      </c>
      <c r="B101" s="9">
        <v>2011</v>
      </c>
      <c r="C101" s="45">
        <v>0</v>
      </c>
      <c r="D101" s="43">
        <v>0</v>
      </c>
      <c r="E101" s="107"/>
      <c r="F101" s="108"/>
      <c r="G101" s="45">
        <v>9</v>
      </c>
      <c r="H101" s="43">
        <v>29144484</v>
      </c>
      <c r="I101" s="45">
        <v>1</v>
      </c>
      <c r="J101" s="43">
        <v>118000</v>
      </c>
      <c r="K101" s="45">
        <v>0</v>
      </c>
      <c r="L101" s="43">
        <v>0</v>
      </c>
      <c r="M101" s="45">
        <v>5</v>
      </c>
      <c r="N101" s="43">
        <v>1596699</v>
      </c>
      <c r="O101" s="45">
        <v>0</v>
      </c>
      <c r="P101" s="43">
        <v>0</v>
      </c>
      <c r="Q101" s="45">
        <v>0</v>
      </c>
      <c r="R101" s="43">
        <v>0</v>
      </c>
      <c r="S101" s="10">
        <v>1</v>
      </c>
      <c r="T101" s="10">
        <v>343400</v>
      </c>
      <c r="U101" s="21">
        <f t="shared" si="27"/>
        <v>16</v>
      </c>
      <c r="V101" s="22">
        <f t="shared" si="28"/>
        <v>31202583</v>
      </c>
      <c r="W101" s="19">
        <f>U101-'Non-Residential - New Const'!U88</f>
        <v>6</v>
      </c>
      <c r="X101" s="13">
        <f>W101/'Non-Residential - New Const'!U88</f>
        <v>0.6</v>
      </c>
      <c r="Y101" s="12">
        <f>V101-'Non-Residential - New Const'!V88</f>
        <v>17483436</v>
      </c>
      <c r="Z101" s="13">
        <f>Y101/'Non-Residential - New Const'!V88</f>
        <v>1.2743821463535598</v>
      </c>
      <c r="AA101" s="12">
        <f t="shared" si="29"/>
        <v>18013916</v>
      </c>
    </row>
    <row r="102" spans="1:27" x14ac:dyDescent="0.2">
      <c r="A102" s="26" t="s">
        <v>23</v>
      </c>
      <c r="B102" s="9">
        <v>2011</v>
      </c>
      <c r="C102" s="45">
        <v>0</v>
      </c>
      <c r="D102" s="43">
        <v>0</v>
      </c>
      <c r="E102" s="107"/>
      <c r="F102" s="108"/>
      <c r="G102" s="45">
        <v>11</v>
      </c>
      <c r="H102" s="43">
        <v>15362296</v>
      </c>
      <c r="I102" s="45">
        <v>1</v>
      </c>
      <c r="J102" s="43">
        <v>4950000</v>
      </c>
      <c r="K102" s="45">
        <v>0</v>
      </c>
      <c r="L102" s="43">
        <v>0</v>
      </c>
      <c r="M102" s="45">
        <v>1</v>
      </c>
      <c r="N102" s="43">
        <v>80000</v>
      </c>
      <c r="O102" s="45">
        <v>0</v>
      </c>
      <c r="P102" s="43">
        <v>0</v>
      </c>
      <c r="Q102" s="45">
        <v>0</v>
      </c>
      <c r="R102" s="43">
        <v>0</v>
      </c>
      <c r="S102" s="10">
        <v>2</v>
      </c>
      <c r="T102" s="10">
        <v>992831</v>
      </c>
      <c r="U102" s="21">
        <f t="shared" si="27"/>
        <v>15</v>
      </c>
      <c r="V102" s="22">
        <f t="shared" si="28"/>
        <v>21385127</v>
      </c>
      <c r="W102" s="19">
        <f>U102-'Non-Residential - New Const'!U89</f>
        <v>4</v>
      </c>
      <c r="X102" s="13">
        <f>W102/'Non-Residential - New Const'!U89</f>
        <v>0.36363636363636365</v>
      </c>
      <c r="Y102" s="12">
        <f>V102-'Non-Residential - New Const'!V89</f>
        <v>11033341</v>
      </c>
      <c r="Z102" s="13">
        <f>Y102/'Non-Residential - New Const'!V89</f>
        <v>1.0658393633716925</v>
      </c>
      <c r="AA102" s="12">
        <f t="shared" si="29"/>
        <v>29047257</v>
      </c>
    </row>
    <row r="103" spans="1:27" x14ac:dyDescent="0.2">
      <c r="A103" s="26" t="s">
        <v>24</v>
      </c>
      <c r="B103" s="9">
        <v>2011</v>
      </c>
      <c r="C103" s="45">
        <v>0</v>
      </c>
      <c r="D103" s="43">
        <v>0</v>
      </c>
      <c r="E103" s="107"/>
      <c r="F103" s="108"/>
      <c r="G103" s="45">
        <v>5</v>
      </c>
      <c r="H103" s="43">
        <v>1394850</v>
      </c>
      <c r="I103" s="45">
        <v>3</v>
      </c>
      <c r="J103" s="43">
        <v>6126260</v>
      </c>
      <c r="K103" s="45">
        <v>0</v>
      </c>
      <c r="L103" s="43">
        <v>0</v>
      </c>
      <c r="M103" s="45">
        <v>2</v>
      </c>
      <c r="N103" s="43">
        <v>1805500</v>
      </c>
      <c r="O103" s="45">
        <v>0</v>
      </c>
      <c r="P103" s="43">
        <v>0</v>
      </c>
      <c r="Q103" s="45">
        <v>0</v>
      </c>
      <c r="R103" s="43">
        <v>0</v>
      </c>
      <c r="S103" s="10">
        <v>0</v>
      </c>
      <c r="T103" s="10">
        <v>0</v>
      </c>
      <c r="U103" s="21">
        <f t="shared" si="27"/>
        <v>10</v>
      </c>
      <c r="V103" s="22">
        <f t="shared" si="28"/>
        <v>9326610</v>
      </c>
      <c r="W103" s="19">
        <f>U103-'Non-Residential - New Const'!U90</f>
        <v>-11</v>
      </c>
      <c r="X103" s="13">
        <f>W103/'Non-Residential - New Const'!U90</f>
        <v>-0.52380952380952384</v>
      </c>
      <c r="Y103" s="12">
        <f>V103-'Non-Residential - New Const'!V90</f>
        <v>-9737554</v>
      </c>
      <c r="Z103" s="13">
        <f>Y103/'Non-Residential - New Const'!V90</f>
        <v>-0.51077791819247886</v>
      </c>
      <c r="AA103" s="12">
        <f t="shared" si="29"/>
        <v>19309703</v>
      </c>
    </row>
    <row r="104" spans="1:27" x14ac:dyDescent="0.2">
      <c r="A104" s="26" t="s">
        <v>25</v>
      </c>
      <c r="B104" s="9">
        <v>2011</v>
      </c>
      <c r="C104" s="45">
        <v>0</v>
      </c>
      <c r="D104" s="43">
        <v>0</v>
      </c>
      <c r="E104" s="107"/>
      <c r="F104" s="108"/>
      <c r="G104" s="45">
        <v>29</v>
      </c>
      <c r="H104" s="43">
        <v>9729697</v>
      </c>
      <c r="I104" s="45">
        <v>6</v>
      </c>
      <c r="J104" s="43">
        <v>2896759</v>
      </c>
      <c r="K104" s="45">
        <v>0</v>
      </c>
      <c r="L104" s="43">
        <v>0</v>
      </c>
      <c r="M104" s="45">
        <v>1</v>
      </c>
      <c r="N104" s="43">
        <v>250047</v>
      </c>
      <c r="O104" s="45">
        <v>0</v>
      </c>
      <c r="P104" s="43">
        <v>0</v>
      </c>
      <c r="Q104" s="45">
        <v>0</v>
      </c>
      <c r="R104" s="43">
        <v>0</v>
      </c>
      <c r="S104" s="10">
        <v>0</v>
      </c>
      <c r="T104" s="10">
        <v>0</v>
      </c>
      <c r="U104" s="21">
        <f t="shared" si="27"/>
        <v>36</v>
      </c>
      <c r="V104" s="22">
        <f t="shared" si="28"/>
        <v>12876503</v>
      </c>
      <c r="W104" s="19">
        <f>U104-'Non-Residential - New Const'!U91</f>
        <v>23</v>
      </c>
      <c r="X104" s="13">
        <f>W104/'Non-Residential - New Const'!U91</f>
        <v>1.7692307692307692</v>
      </c>
      <c r="Y104" s="12">
        <f>V104-'Non-Residential - New Const'!V91</f>
        <v>9395694</v>
      </c>
      <c r="Z104" s="13">
        <f>Y104/'Non-Residential - New Const'!V91</f>
        <v>2.6992845628702984</v>
      </c>
      <c r="AA104" s="12">
        <f t="shared" si="29"/>
        <v>28705397</v>
      </c>
    </row>
    <row r="105" spans="1:27" x14ac:dyDescent="0.2">
      <c r="A105" s="26" t="s">
        <v>26</v>
      </c>
      <c r="B105" s="9">
        <v>2011</v>
      </c>
      <c r="C105" s="45">
        <v>0</v>
      </c>
      <c r="D105" s="43">
        <v>0</v>
      </c>
      <c r="E105" s="107"/>
      <c r="F105" s="108"/>
      <c r="G105" s="45">
        <v>7</v>
      </c>
      <c r="H105" s="43">
        <v>9304936</v>
      </c>
      <c r="I105" s="45">
        <v>2</v>
      </c>
      <c r="J105" s="43">
        <v>1133906</v>
      </c>
      <c r="K105" s="45">
        <v>0</v>
      </c>
      <c r="L105" s="43">
        <v>0</v>
      </c>
      <c r="M105" s="45">
        <v>3</v>
      </c>
      <c r="N105" s="43">
        <v>684432</v>
      </c>
      <c r="O105" s="45">
        <v>0</v>
      </c>
      <c r="P105" s="43">
        <v>0</v>
      </c>
      <c r="Q105" s="45">
        <v>0</v>
      </c>
      <c r="R105" s="43">
        <v>0</v>
      </c>
      <c r="S105" s="10">
        <v>1</v>
      </c>
      <c r="T105" s="10">
        <v>1947050</v>
      </c>
      <c r="U105" s="21">
        <f t="shared" si="27"/>
        <v>13</v>
      </c>
      <c r="V105" s="22">
        <f t="shared" si="28"/>
        <v>13070324</v>
      </c>
      <c r="W105" s="19">
        <f>U105-'Non-Residential - New Const'!U92</f>
        <v>3</v>
      </c>
      <c r="X105" s="13">
        <f>W105/'Non-Residential - New Const'!U92</f>
        <v>0.3</v>
      </c>
      <c r="Y105" s="12">
        <f>V105-'Non-Residential - New Const'!V92</f>
        <v>8881445</v>
      </c>
      <c r="Z105" s="13">
        <f>Y105/'Non-Residential - New Const'!V92</f>
        <v>2.1202438647666835</v>
      </c>
      <c r="AA105" s="12">
        <f t="shared" si="29"/>
        <v>37586842</v>
      </c>
    </row>
    <row r="106" spans="1:27" x14ac:dyDescent="0.2">
      <c r="A106" s="26" t="s">
        <v>27</v>
      </c>
      <c r="B106" s="9">
        <v>2011</v>
      </c>
      <c r="C106" s="45">
        <v>2</v>
      </c>
      <c r="D106" s="43">
        <v>239600</v>
      </c>
      <c r="E106" s="107"/>
      <c r="F106" s="108"/>
      <c r="G106" s="45">
        <v>8</v>
      </c>
      <c r="H106" s="43">
        <v>4366800</v>
      </c>
      <c r="I106" s="45">
        <v>1</v>
      </c>
      <c r="J106" s="43">
        <v>799008</v>
      </c>
      <c r="K106" s="45">
        <v>0</v>
      </c>
      <c r="L106" s="43">
        <v>0</v>
      </c>
      <c r="M106" s="45">
        <v>1</v>
      </c>
      <c r="N106" s="43">
        <v>107604</v>
      </c>
      <c r="O106" s="45">
        <v>0</v>
      </c>
      <c r="P106" s="43">
        <v>0</v>
      </c>
      <c r="Q106" s="45">
        <v>0</v>
      </c>
      <c r="R106" s="43">
        <v>0</v>
      </c>
      <c r="S106" s="10">
        <v>1</v>
      </c>
      <c r="T106" s="10">
        <v>833000</v>
      </c>
      <c r="U106" s="21">
        <f t="shared" si="27"/>
        <v>13</v>
      </c>
      <c r="V106" s="22">
        <f t="shared" si="28"/>
        <v>6346012</v>
      </c>
      <c r="W106" s="19">
        <f>U106-'Non-Residential - New Const'!U93</f>
        <v>3</v>
      </c>
      <c r="X106" s="13">
        <f>W106/'Non-Residential - New Const'!U93</f>
        <v>0.3</v>
      </c>
      <c r="Y106" s="12">
        <f>V106-'Non-Residential - New Const'!V93</f>
        <v>-1283598</v>
      </c>
      <c r="Z106" s="13">
        <f>Y106/'Non-Residential - New Const'!V93</f>
        <v>-0.16823900566346117</v>
      </c>
      <c r="AA106" s="12">
        <f t="shared" si="29"/>
        <v>36303244</v>
      </c>
    </row>
    <row r="107" spans="1:27" x14ac:dyDescent="0.2">
      <c r="A107" s="26" t="s">
        <v>28</v>
      </c>
      <c r="B107" s="9">
        <v>2011</v>
      </c>
      <c r="C107" s="45">
        <v>0</v>
      </c>
      <c r="D107" s="43">
        <v>0</v>
      </c>
      <c r="E107" s="107"/>
      <c r="F107" s="108"/>
      <c r="G107" s="45">
        <v>2</v>
      </c>
      <c r="H107" s="43">
        <v>1154918</v>
      </c>
      <c r="I107" s="45">
        <v>3</v>
      </c>
      <c r="J107" s="43">
        <v>5653343</v>
      </c>
      <c r="K107" s="45">
        <v>0</v>
      </c>
      <c r="L107" s="43">
        <v>0</v>
      </c>
      <c r="M107" s="45">
        <v>2</v>
      </c>
      <c r="N107" s="43">
        <v>965160</v>
      </c>
      <c r="O107" s="45">
        <v>0</v>
      </c>
      <c r="P107" s="43">
        <v>0</v>
      </c>
      <c r="Q107" s="45">
        <v>0</v>
      </c>
      <c r="R107" s="43">
        <v>0</v>
      </c>
      <c r="S107" s="10">
        <v>2</v>
      </c>
      <c r="T107" s="10">
        <v>2301128</v>
      </c>
      <c r="U107" s="21">
        <f t="shared" si="27"/>
        <v>9</v>
      </c>
      <c r="V107" s="22">
        <f t="shared" si="28"/>
        <v>10074549</v>
      </c>
      <c r="W107" s="19">
        <f>U107-'Non-Residential - New Const'!U94</f>
        <v>-3</v>
      </c>
      <c r="X107" s="13">
        <f>W107/'Non-Residential - New Const'!U94</f>
        <v>-0.25</v>
      </c>
      <c r="Y107" s="12">
        <f>V107-'Non-Residential - New Const'!V94</f>
        <v>-885221</v>
      </c>
      <c r="Z107" s="13">
        <f>Y107/'Non-Residential - New Const'!V94</f>
        <v>-8.0770034407656371E-2</v>
      </c>
      <c r="AA107" s="12">
        <f t="shared" si="29"/>
        <v>35418023</v>
      </c>
    </row>
    <row r="108" spans="1:27" ht="13.5" thickBot="1" x14ac:dyDescent="0.25">
      <c r="A108" s="27" t="s">
        <v>29</v>
      </c>
      <c r="B108" s="15">
        <v>2011</v>
      </c>
      <c r="C108" s="46">
        <f>SUM(C96:C107)</f>
        <v>2</v>
      </c>
      <c r="D108" s="44">
        <f>SUM(D96:D107)</f>
        <v>239600</v>
      </c>
      <c r="E108" s="109"/>
      <c r="F108" s="110"/>
      <c r="G108" s="46">
        <f t="shared" ref="G108:W108" si="30">SUM(G96:G107)</f>
        <v>114</v>
      </c>
      <c r="H108" s="44">
        <f t="shared" si="30"/>
        <v>133405812</v>
      </c>
      <c r="I108" s="46">
        <f t="shared" si="30"/>
        <v>24</v>
      </c>
      <c r="J108" s="44">
        <f t="shared" si="30"/>
        <v>23486943</v>
      </c>
      <c r="K108" s="46">
        <f t="shared" si="30"/>
        <v>0</v>
      </c>
      <c r="L108" s="44">
        <f t="shared" si="30"/>
        <v>0</v>
      </c>
      <c r="M108" s="46">
        <f t="shared" si="30"/>
        <v>21</v>
      </c>
      <c r="N108" s="44">
        <f t="shared" si="30"/>
        <v>27833422</v>
      </c>
      <c r="O108" s="46">
        <f t="shared" si="30"/>
        <v>0</v>
      </c>
      <c r="P108" s="44">
        <f t="shared" si="30"/>
        <v>0</v>
      </c>
      <c r="Q108" s="46">
        <f t="shared" si="30"/>
        <v>0</v>
      </c>
      <c r="R108" s="44">
        <f t="shared" si="30"/>
        <v>0</v>
      </c>
      <c r="S108" s="16">
        <f t="shared" si="30"/>
        <v>8</v>
      </c>
      <c r="T108" s="16">
        <f t="shared" si="30"/>
        <v>6929079</v>
      </c>
      <c r="U108" s="23">
        <f t="shared" si="30"/>
        <v>169</v>
      </c>
      <c r="V108" s="24">
        <f t="shared" si="30"/>
        <v>191894856</v>
      </c>
      <c r="W108" s="20">
        <f t="shared" si="30"/>
        <v>20</v>
      </c>
      <c r="X108" s="18">
        <f>W108/'Non-Residential - New Const'!U95</f>
        <v>0.13422818791946309</v>
      </c>
      <c r="Y108" s="17">
        <f>SUM(Y96:Y107)</f>
        <v>35418023</v>
      </c>
      <c r="Z108" s="18">
        <f>Y108/'Non-Residential - New Const'!V95</f>
        <v>0.22634675255729389</v>
      </c>
      <c r="AA108" s="17">
        <f>Y108</f>
        <v>35418023</v>
      </c>
    </row>
    <row r="109" spans="1:27" x14ac:dyDescent="0.2">
      <c r="A109" s="26" t="s">
        <v>17</v>
      </c>
      <c r="B109" s="9">
        <v>2012</v>
      </c>
      <c r="C109" s="45">
        <v>1</v>
      </c>
      <c r="D109" s="43">
        <v>436000</v>
      </c>
      <c r="E109" s="107"/>
      <c r="F109" s="108"/>
      <c r="G109" s="45">
        <v>11</v>
      </c>
      <c r="H109" s="43">
        <v>14489472</v>
      </c>
      <c r="I109" s="45">
        <v>1</v>
      </c>
      <c r="J109" s="43">
        <v>4698235</v>
      </c>
      <c r="K109" s="45">
        <v>0</v>
      </c>
      <c r="L109" s="43">
        <v>0</v>
      </c>
      <c r="M109" s="45">
        <v>0</v>
      </c>
      <c r="N109" s="43">
        <v>0</v>
      </c>
      <c r="O109" s="45">
        <v>0</v>
      </c>
      <c r="P109" s="43">
        <v>0</v>
      </c>
      <c r="Q109" s="45">
        <v>0</v>
      </c>
      <c r="R109" s="43">
        <v>0</v>
      </c>
      <c r="S109" s="10">
        <v>1</v>
      </c>
      <c r="T109" s="10">
        <v>2030219</v>
      </c>
      <c r="U109" s="21">
        <f t="shared" ref="U109:U120" si="31">SUM(C109+G109+I109+K109+M109+O109+Q109+S109)</f>
        <v>14</v>
      </c>
      <c r="V109" s="22">
        <f t="shared" ref="V109:V120" si="32">SUM(D109+H109+J109+L109+N109+P109+R109+T109)</f>
        <v>21653926</v>
      </c>
      <c r="W109" s="19">
        <f>U109-'Non-Residential - New Const'!U96</f>
        <v>7</v>
      </c>
      <c r="X109" s="13">
        <f>W109/'Non-Residential - New Const'!U96</f>
        <v>1</v>
      </c>
      <c r="Y109" s="12">
        <f>V109-'Non-Residential - New Const'!V96</f>
        <v>20257640</v>
      </c>
      <c r="Z109" s="13">
        <f>Y109/'Non-Residential - New Const'!V96</f>
        <v>14.508231121704293</v>
      </c>
      <c r="AA109" s="12">
        <f>Y109</f>
        <v>20257640</v>
      </c>
    </row>
    <row r="110" spans="1:27" x14ac:dyDescent="0.2">
      <c r="A110" s="26" t="s">
        <v>18</v>
      </c>
      <c r="B110" s="9">
        <v>2012</v>
      </c>
      <c r="C110" s="45">
        <v>0</v>
      </c>
      <c r="D110" s="43">
        <v>0</v>
      </c>
      <c r="E110" s="107"/>
      <c r="F110" s="108"/>
      <c r="G110" s="45">
        <v>4</v>
      </c>
      <c r="H110" s="43">
        <v>1166868</v>
      </c>
      <c r="I110" s="45">
        <v>0</v>
      </c>
      <c r="J110" s="43">
        <v>0</v>
      </c>
      <c r="K110" s="45">
        <v>0</v>
      </c>
      <c r="L110" s="43">
        <v>0</v>
      </c>
      <c r="M110" s="45">
        <v>0</v>
      </c>
      <c r="N110" s="43">
        <v>0</v>
      </c>
      <c r="O110" s="45">
        <v>0</v>
      </c>
      <c r="P110" s="43">
        <v>0</v>
      </c>
      <c r="Q110" s="45">
        <v>0</v>
      </c>
      <c r="R110" s="43">
        <v>0</v>
      </c>
      <c r="S110" s="10">
        <v>0</v>
      </c>
      <c r="T110" s="10">
        <v>0</v>
      </c>
      <c r="U110" s="21">
        <f t="shared" si="31"/>
        <v>4</v>
      </c>
      <c r="V110" s="22">
        <f t="shared" si="32"/>
        <v>1166868</v>
      </c>
      <c r="W110" s="19">
        <f>U110-'Non-Residential - New Const'!U97</f>
        <v>-1</v>
      </c>
      <c r="X110" s="13">
        <f>W110/'Non-Residential - New Const'!U97</f>
        <v>-0.2</v>
      </c>
      <c r="Y110" s="12">
        <f>V110-'Non-Residential - New Const'!V97</f>
        <v>-16678780</v>
      </c>
      <c r="Z110" s="13">
        <f>Y110/'Non-Residential - New Const'!V97</f>
        <v>-0.93461330179772684</v>
      </c>
      <c r="AA110" s="12">
        <f t="shared" ref="AA110:AA120" si="33">AA109+Y110</f>
        <v>3578860</v>
      </c>
    </row>
    <row r="111" spans="1:27" x14ac:dyDescent="0.2">
      <c r="A111" s="26" t="s">
        <v>19</v>
      </c>
      <c r="B111" s="9">
        <v>2012</v>
      </c>
      <c r="C111" s="45">
        <v>0</v>
      </c>
      <c r="D111" s="43">
        <v>0</v>
      </c>
      <c r="E111" s="107"/>
      <c r="F111" s="108"/>
      <c r="G111" s="45">
        <v>8</v>
      </c>
      <c r="H111" s="43">
        <v>13270729</v>
      </c>
      <c r="I111" s="45">
        <v>0</v>
      </c>
      <c r="J111" s="43">
        <v>0</v>
      </c>
      <c r="K111" s="45">
        <v>0</v>
      </c>
      <c r="L111" s="43">
        <v>0</v>
      </c>
      <c r="M111" s="45">
        <v>2</v>
      </c>
      <c r="N111" s="43">
        <v>1680840</v>
      </c>
      <c r="O111" s="45">
        <v>0</v>
      </c>
      <c r="P111" s="43">
        <v>0</v>
      </c>
      <c r="Q111" s="45">
        <v>0</v>
      </c>
      <c r="R111" s="43">
        <v>0</v>
      </c>
      <c r="S111" s="10">
        <v>2</v>
      </c>
      <c r="T111" s="10">
        <v>11854153</v>
      </c>
      <c r="U111" s="21">
        <f t="shared" si="31"/>
        <v>12</v>
      </c>
      <c r="V111" s="22">
        <f t="shared" si="32"/>
        <v>26805722</v>
      </c>
      <c r="W111" s="19">
        <f>U111-'Non-Residential - New Const'!U98</f>
        <v>-11</v>
      </c>
      <c r="X111" s="13">
        <f>W111/'Non-Residential - New Const'!U98</f>
        <v>-0.47826086956521741</v>
      </c>
      <c r="Y111" s="12">
        <f>V111-'Non-Residential - New Const'!V98</f>
        <v>-4071516</v>
      </c>
      <c r="Z111" s="13">
        <f>Y111/'Non-Residential - New Const'!V98</f>
        <v>-0.13186140547933725</v>
      </c>
      <c r="AA111" s="12">
        <f t="shared" si="33"/>
        <v>-492656</v>
      </c>
    </row>
    <row r="112" spans="1:27" x14ac:dyDescent="0.2">
      <c r="A112" s="26" t="s">
        <v>20</v>
      </c>
      <c r="B112" s="9">
        <v>2012</v>
      </c>
      <c r="C112" s="45">
        <v>0</v>
      </c>
      <c r="D112" s="43">
        <v>0</v>
      </c>
      <c r="E112" s="107"/>
      <c r="F112" s="108"/>
      <c r="G112" s="45">
        <v>4</v>
      </c>
      <c r="H112" s="43">
        <v>3571973</v>
      </c>
      <c r="I112" s="45">
        <v>7</v>
      </c>
      <c r="J112" s="43">
        <v>1913083</v>
      </c>
      <c r="K112" s="45">
        <v>0</v>
      </c>
      <c r="L112" s="43">
        <v>0</v>
      </c>
      <c r="M112" s="45">
        <v>2</v>
      </c>
      <c r="N112" s="43">
        <v>366128</v>
      </c>
      <c r="O112" s="45">
        <v>0</v>
      </c>
      <c r="P112" s="43">
        <v>0</v>
      </c>
      <c r="Q112" s="45">
        <v>0</v>
      </c>
      <c r="R112" s="43">
        <v>0</v>
      </c>
      <c r="S112" s="10">
        <v>0</v>
      </c>
      <c r="T112" s="10">
        <v>0</v>
      </c>
      <c r="U112" s="21">
        <f t="shared" si="31"/>
        <v>13</v>
      </c>
      <c r="V112" s="22">
        <f t="shared" si="32"/>
        <v>5851184</v>
      </c>
      <c r="W112" s="19">
        <f>U112-'Non-Residential - New Const'!U99</f>
        <v>3</v>
      </c>
      <c r="X112" s="13">
        <f>W112/'Non-Residential - New Const'!U99</f>
        <v>0.3</v>
      </c>
      <c r="Y112" s="12">
        <f>V112-'Non-Residential - New Const'!V99</f>
        <v>-3232822</v>
      </c>
      <c r="Z112" s="13">
        <f>Y112/'Non-Residential - New Const'!V99</f>
        <v>-0.35588065441612432</v>
      </c>
      <c r="AA112" s="12">
        <f t="shared" si="33"/>
        <v>-3725478</v>
      </c>
    </row>
    <row r="113" spans="1:27" x14ac:dyDescent="0.2">
      <c r="A113" s="26" t="s">
        <v>21</v>
      </c>
      <c r="B113" s="9">
        <v>2012</v>
      </c>
      <c r="C113" s="45">
        <v>0</v>
      </c>
      <c r="D113" s="43">
        <v>0</v>
      </c>
      <c r="E113" s="107"/>
      <c r="F113" s="108"/>
      <c r="G113" s="45">
        <v>19</v>
      </c>
      <c r="H113" s="43">
        <v>32627404</v>
      </c>
      <c r="I113" s="45">
        <v>10</v>
      </c>
      <c r="J113" s="43">
        <v>5244958</v>
      </c>
      <c r="K113" s="45">
        <v>0</v>
      </c>
      <c r="L113" s="43">
        <v>0</v>
      </c>
      <c r="M113" s="45">
        <v>3</v>
      </c>
      <c r="N113" s="43">
        <v>980784</v>
      </c>
      <c r="O113" s="45">
        <v>0</v>
      </c>
      <c r="P113" s="43">
        <v>0</v>
      </c>
      <c r="Q113" s="45">
        <v>0</v>
      </c>
      <c r="R113" s="43">
        <v>0</v>
      </c>
      <c r="S113" s="10">
        <v>4</v>
      </c>
      <c r="T113" s="10">
        <v>5621691</v>
      </c>
      <c r="U113" s="21">
        <f t="shared" si="31"/>
        <v>36</v>
      </c>
      <c r="V113" s="22">
        <f t="shared" si="32"/>
        <v>44474837</v>
      </c>
      <c r="W113" s="19">
        <f>U113-'Non-Residential - New Const'!U100</f>
        <v>24</v>
      </c>
      <c r="X113" s="13">
        <f>W113/'Non-Residential - New Const'!U100</f>
        <v>2</v>
      </c>
      <c r="Y113" s="12">
        <f>V113-'Non-Residential - New Const'!V100</f>
        <v>16064867</v>
      </c>
      <c r="Z113" s="13">
        <f>Y113/'Non-Residential - New Const'!V100</f>
        <v>0.56546582062564654</v>
      </c>
      <c r="AA113" s="12">
        <f t="shared" si="33"/>
        <v>12339389</v>
      </c>
    </row>
    <row r="114" spans="1:27" x14ac:dyDescent="0.2">
      <c r="A114" s="26" t="s">
        <v>22</v>
      </c>
      <c r="B114" s="9">
        <v>2012</v>
      </c>
      <c r="C114" s="45">
        <v>0</v>
      </c>
      <c r="D114" s="43">
        <v>0</v>
      </c>
      <c r="E114" s="107"/>
      <c r="F114" s="108"/>
      <c r="G114" s="45">
        <v>14</v>
      </c>
      <c r="H114" s="43">
        <v>18595243</v>
      </c>
      <c r="I114" s="45">
        <v>19</v>
      </c>
      <c r="J114" s="43">
        <v>8296514</v>
      </c>
      <c r="K114" s="45">
        <v>0</v>
      </c>
      <c r="L114" s="43">
        <v>0</v>
      </c>
      <c r="M114" s="45">
        <v>0</v>
      </c>
      <c r="N114" s="43">
        <v>0</v>
      </c>
      <c r="O114" s="45">
        <v>0</v>
      </c>
      <c r="P114" s="43">
        <v>0</v>
      </c>
      <c r="Q114" s="45">
        <v>0</v>
      </c>
      <c r="R114" s="43">
        <v>0</v>
      </c>
      <c r="S114" s="10">
        <v>6</v>
      </c>
      <c r="T114" s="10">
        <v>62180097</v>
      </c>
      <c r="U114" s="21">
        <f t="shared" si="31"/>
        <v>39</v>
      </c>
      <c r="V114" s="22">
        <f t="shared" si="32"/>
        <v>89071854</v>
      </c>
      <c r="W114" s="19">
        <f>U114-'Non-Residential - New Const'!U101</f>
        <v>23</v>
      </c>
      <c r="X114" s="13">
        <f>W114/'Non-Residential - New Const'!U101</f>
        <v>1.4375</v>
      </c>
      <c r="Y114" s="12">
        <f>V114-'Non-Residential - New Const'!V101</f>
        <v>57869271</v>
      </c>
      <c r="Z114" s="13">
        <f>Y114/'Non-Residential - New Const'!V101</f>
        <v>1.8546307848936736</v>
      </c>
      <c r="AA114" s="12">
        <f t="shared" si="33"/>
        <v>70208660</v>
      </c>
    </row>
    <row r="115" spans="1:27" x14ac:dyDescent="0.2">
      <c r="A115" s="26" t="s">
        <v>23</v>
      </c>
      <c r="B115" s="9">
        <v>2012</v>
      </c>
      <c r="C115" s="45">
        <v>1</v>
      </c>
      <c r="D115" s="43">
        <v>436000</v>
      </c>
      <c r="E115" s="107"/>
      <c r="F115" s="108"/>
      <c r="G115" s="45">
        <v>14</v>
      </c>
      <c r="H115" s="43">
        <v>12844787</v>
      </c>
      <c r="I115" s="45">
        <v>0</v>
      </c>
      <c r="J115" s="43">
        <v>0</v>
      </c>
      <c r="K115" s="45">
        <v>0</v>
      </c>
      <c r="L115" s="43">
        <v>0</v>
      </c>
      <c r="M115" s="45">
        <v>0</v>
      </c>
      <c r="N115" s="43">
        <v>0</v>
      </c>
      <c r="O115" s="45">
        <v>0</v>
      </c>
      <c r="P115" s="43">
        <v>0</v>
      </c>
      <c r="Q115" s="45">
        <v>0</v>
      </c>
      <c r="R115" s="43">
        <v>0</v>
      </c>
      <c r="S115" s="10">
        <v>0</v>
      </c>
      <c r="T115" s="10">
        <v>0</v>
      </c>
      <c r="U115" s="21">
        <f t="shared" si="31"/>
        <v>15</v>
      </c>
      <c r="V115" s="22">
        <f t="shared" si="32"/>
        <v>13280787</v>
      </c>
      <c r="W115" s="19">
        <f>U115-'Non-Residential - New Const'!U102</f>
        <v>0</v>
      </c>
      <c r="X115" s="13">
        <f>W115/'Non-Residential - New Const'!U102</f>
        <v>0</v>
      </c>
      <c r="Y115" s="12">
        <f>V115-'Non-Residential - New Const'!V102</f>
        <v>-8104340</v>
      </c>
      <c r="Z115" s="13">
        <f>Y115/'Non-Residential - New Const'!V102</f>
        <v>-0.37897086138417602</v>
      </c>
      <c r="AA115" s="12">
        <f t="shared" si="33"/>
        <v>62104320</v>
      </c>
    </row>
    <row r="116" spans="1:27" x14ac:dyDescent="0.2">
      <c r="A116" s="26" t="s">
        <v>24</v>
      </c>
      <c r="B116" s="9">
        <v>2012</v>
      </c>
      <c r="C116" s="45">
        <v>0</v>
      </c>
      <c r="D116" s="43">
        <v>0</v>
      </c>
      <c r="E116" s="107"/>
      <c r="F116" s="108"/>
      <c r="G116" s="45">
        <v>6</v>
      </c>
      <c r="H116" s="43">
        <v>3263406</v>
      </c>
      <c r="I116" s="45">
        <v>1</v>
      </c>
      <c r="J116" s="43">
        <v>121507</v>
      </c>
      <c r="K116" s="45">
        <v>0</v>
      </c>
      <c r="L116" s="43">
        <v>0</v>
      </c>
      <c r="M116" s="45">
        <v>1</v>
      </c>
      <c r="N116" s="43">
        <v>100000</v>
      </c>
      <c r="O116" s="45">
        <v>0</v>
      </c>
      <c r="P116" s="43">
        <v>0</v>
      </c>
      <c r="Q116" s="45">
        <v>0</v>
      </c>
      <c r="R116" s="43">
        <v>0</v>
      </c>
      <c r="S116" s="10">
        <v>0</v>
      </c>
      <c r="T116" s="10">
        <v>0</v>
      </c>
      <c r="U116" s="21">
        <f t="shared" si="31"/>
        <v>8</v>
      </c>
      <c r="V116" s="22">
        <f t="shared" si="32"/>
        <v>3484913</v>
      </c>
      <c r="W116" s="19">
        <f>U116-'Non-Residential - New Const'!U103</f>
        <v>-2</v>
      </c>
      <c r="X116" s="13">
        <f>W116/'Non-Residential - New Const'!U103</f>
        <v>-0.2</v>
      </c>
      <c r="Y116" s="12">
        <f>V116-'Non-Residential - New Const'!V103</f>
        <v>-5841697</v>
      </c>
      <c r="Z116" s="13">
        <f>Y116/'Non-Residential - New Const'!V103</f>
        <v>-0.62634730089496615</v>
      </c>
      <c r="AA116" s="12">
        <f t="shared" si="33"/>
        <v>56262623</v>
      </c>
    </row>
    <row r="117" spans="1:27" x14ac:dyDescent="0.2">
      <c r="A117" s="26" t="s">
        <v>25</v>
      </c>
      <c r="B117" s="9">
        <v>2012</v>
      </c>
      <c r="C117" s="45">
        <v>0</v>
      </c>
      <c r="D117" s="43">
        <v>0</v>
      </c>
      <c r="E117" s="107"/>
      <c r="F117" s="108"/>
      <c r="G117" s="45">
        <v>5</v>
      </c>
      <c r="H117" s="43">
        <v>30528129</v>
      </c>
      <c r="I117" s="45">
        <v>2</v>
      </c>
      <c r="J117" s="43">
        <v>2468383</v>
      </c>
      <c r="K117" s="45">
        <v>0</v>
      </c>
      <c r="L117" s="43">
        <v>0</v>
      </c>
      <c r="M117" s="45">
        <v>0</v>
      </c>
      <c r="N117" s="43">
        <v>0</v>
      </c>
      <c r="O117" s="45">
        <v>0</v>
      </c>
      <c r="P117" s="43">
        <v>0</v>
      </c>
      <c r="Q117" s="45">
        <v>0</v>
      </c>
      <c r="R117" s="43">
        <v>0</v>
      </c>
      <c r="S117" s="10">
        <v>1</v>
      </c>
      <c r="T117" s="10">
        <v>3624333</v>
      </c>
      <c r="U117" s="21">
        <f t="shared" si="31"/>
        <v>8</v>
      </c>
      <c r="V117" s="22">
        <f t="shared" si="32"/>
        <v>36620845</v>
      </c>
      <c r="W117" s="19">
        <f>U117-'Non-Residential - New Const'!U104</f>
        <v>-28</v>
      </c>
      <c r="X117" s="13">
        <f>W117/'Non-Residential - New Const'!U104</f>
        <v>-0.77777777777777779</v>
      </c>
      <c r="Y117" s="12">
        <f>V117-'Non-Residential - New Const'!V104</f>
        <v>23744342</v>
      </c>
      <c r="Z117" s="13">
        <f>Y117/'Non-Residential - New Const'!V104</f>
        <v>1.8440054726038584</v>
      </c>
      <c r="AA117" s="12">
        <f t="shared" si="33"/>
        <v>80006965</v>
      </c>
    </row>
    <row r="118" spans="1:27" x14ac:dyDescent="0.2">
      <c r="A118" s="26" t="s">
        <v>26</v>
      </c>
      <c r="B118" s="9">
        <v>2012</v>
      </c>
      <c r="C118" s="45">
        <v>0</v>
      </c>
      <c r="D118" s="43">
        <v>0</v>
      </c>
      <c r="E118" s="107"/>
      <c r="F118" s="108"/>
      <c r="G118" s="45">
        <v>7</v>
      </c>
      <c r="H118" s="43">
        <v>7267191</v>
      </c>
      <c r="I118" s="45">
        <v>4</v>
      </c>
      <c r="J118" s="43">
        <v>3136185</v>
      </c>
      <c r="K118" s="45">
        <v>0</v>
      </c>
      <c r="L118" s="43">
        <v>0</v>
      </c>
      <c r="M118" s="45">
        <v>0</v>
      </c>
      <c r="N118" s="43">
        <v>0</v>
      </c>
      <c r="O118" s="45">
        <v>0</v>
      </c>
      <c r="P118" s="43">
        <v>0</v>
      </c>
      <c r="Q118" s="45">
        <v>0</v>
      </c>
      <c r="R118" s="43">
        <v>0</v>
      </c>
      <c r="S118" s="10">
        <v>1</v>
      </c>
      <c r="T118" s="10">
        <v>36986886</v>
      </c>
      <c r="U118" s="21">
        <f t="shared" si="31"/>
        <v>12</v>
      </c>
      <c r="V118" s="22">
        <f t="shared" si="32"/>
        <v>47390262</v>
      </c>
      <c r="W118" s="19">
        <f>U118-'Non-Residential - New Const'!U105</f>
        <v>-1</v>
      </c>
      <c r="X118" s="13">
        <f>W118/'Non-Residential - New Const'!U105</f>
        <v>-7.6923076923076927E-2</v>
      </c>
      <c r="Y118" s="12">
        <f>V118-'Non-Residential - New Const'!V105</f>
        <v>34319938</v>
      </c>
      <c r="Z118" s="13">
        <f>Y118/'Non-Residential - New Const'!V105</f>
        <v>2.6257909138289151</v>
      </c>
      <c r="AA118" s="12">
        <f t="shared" si="33"/>
        <v>114326903</v>
      </c>
    </row>
    <row r="119" spans="1:27" x14ac:dyDescent="0.2">
      <c r="A119" s="26" t="s">
        <v>27</v>
      </c>
      <c r="B119" s="9">
        <v>2012</v>
      </c>
      <c r="C119" s="45">
        <v>0</v>
      </c>
      <c r="D119" s="43">
        <v>0</v>
      </c>
      <c r="E119" s="107"/>
      <c r="F119" s="108"/>
      <c r="G119" s="45">
        <v>4</v>
      </c>
      <c r="H119" s="43">
        <v>4906315</v>
      </c>
      <c r="I119" s="45">
        <v>7</v>
      </c>
      <c r="J119" s="43">
        <v>4957655</v>
      </c>
      <c r="K119" s="45">
        <v>0</v>
      </c>
      <c r="L119" s="43">
        <v>0</v>
      </c>
      <c r="M119" s="45">
        <v>1</v>
      </c>
      <c r="N119" s="43">
        <v>340000</v>
      </c>
      <c r="O119" s="45">
        <v>0</v>
      </c>
      <c r="P119" s="43">
        <v>0</v>
      </c>
      <c r="Q119" s="45">
        <v>0</v>
      </c>
      <c r="R119" s="43">
        <v>0</v>
      </c>
      <c r="S119" s="10">
        <v>0</v>
      </c>
      <c r="T119" s="10">
        <v>0</v>
      </c>
      <c r="U119" s="21">
        <f t="shared" si="31"/>
        <v>12</v>
      </c>
      <c r="V119" s="22">
        <f t="shared" si="32"/>
        <v>10203970</v>
      </c>
      <c r="W119" s="19">
        <f>U119-'Non-Residential - New Const'!U106</f>
        <v>-1</v>
      </c>
      <c r="X119" s="13">
        <f>W119/'Non-Residential - New Const'!U106</f>
        <v>-7.6923076923076927E-2</v>
      </c>
      <c r="Y119" s="12">
        <f>V119-'Non-Residential - New Const'!V106</f>
        <v>3857958</v>
      </c>
      <c r="Z119" s="13">
        <f>Y119/'Non-Residential - New Const'!V106</f>
        <v>0.60793424279689356</v>
      </c>
      <c r="AA119" s="12">
        <f t="shared" si="33"/>
        <v>118184861</v>
      </c>
    </row>
    <row r="120" spans="1:27" x14ac:dyDescent="0.2">
      <c r="A120" s="26" t="s">
        <v>28</v>
      </c>
      <c r="B120" s="9">
        <v>2012</v>
      </c>
      <c r="C120" s="45">
        <v>0</v>
      </c>
      <c r="D120" s="43">
        <v>0</v>
      </c>
      <c r="E120" s="107"/>
      <c r="F120" s="108"/>
      <c r="G120" s="45">
        <v>3</v>
      </c>
      <c r="H120" s="43">
        <v>1783246</v>
      </c>
      <c r="I120" s="45">
        <v>3</v>
      </c>
      <c r="J120" s="43">
        <v>1094533</v>
      </c>
      <c r="K120" s="45">
        <v>0</v>
      </c>
      <c r="L120" s="43">
        <v>0</v>
      </c>
      <c r="M120" s="45">
        <v>0</v>
      </c>
      <c r="N120" s="43">
        <v>0</v>
      </c>
      <c r="O120" s="45">
        <v>0</v>
      </c>
      <c r="P120" s="43">
        <v>0</v>
      </c>
      <c r="Q120" s="45">
        <v>0</v>
      </c>
      <c r="R120" s="43">
        <v>0</v>
      </c>
      <c r="S120" s="10">
        <v>0</v>
      </c>
      <c r="T120" s="10">
        <v>0</v>
      </c>
      <c r="U120" s="21">
        <f t="shared" si="31"/>
        <v>6</v>
      </c>
      <c r="V120" s="22">
        <f t="shared" si="32"/>
        <v>2877779</v>
      </c>
      <c r="W120" s="19">
        <f>U120-'Non-Residential - New Const'!U107</f>
        <v>-3</v>
      </c>
      <c r="X120" s="13">
        <f>W120/'Non-Residential - New Const'!U107</f>
        <v>-0.33333333333333331</v>
      </c>
      <c r="Y120" s="12">
        <f>V120-'Non-Residential - New Const'!V107</f>
        <v>-7196770</v>
      </c>
      <c r="Z120" s="13">
        <f>Y120/'Non-Residential - New Const'!V107</f>
        <v>-0.71435158040325175</v>
      </c>
      <c r="AA120" s="12">
        <f t="shared" si="33"/>
        <v>110988091</v>
      </c>
    </row>
    <row r="121" spans="1:27" ht="13.5" thickBot="1" x14ac:dyDescent="0.25">
      <c r="A121" s="27" t="s">
        <v>29</v>
      </c>
      <c r="B121" s="15">
        <v>2012</v>
      </c>
      <c r="C121" s="46">
        <f>SUM(C109:C120)</f>
        <v>2</v>
      </c>
      <c r="D121" s="44">
        <f>SUM(D109:D120)</f>
        <v>872000</v>
      </c>
      <c r="E121" s="109"/>
      <c r="F121" s="110"/>
      <c r="G121" s="46">
        <f t="shared" ref="G121:W121" si="34">SUM(G109:G120)</f>
        <v>99</v>
      </c>
      <c r="H121" s="44">
        <f t="shared" si="34"/>
        <v>144314763</v>
      </c>
      <c r="I121" s="46">
        <f t="shared" si="34"/>
        <v>54</v>
      </c>
      <c r="J121" s="44">
        <f t="shared" si="34"/>
        <v>31931053</v>
      </c>
      <c r="K121" s="46">
        <f t="shared" si="34"/>
        <v>0</v>
      </c>
      <c r="L121" s="44">
        <f t="shared" si="34"/>
        <v>0</v>
      </c>
      <c r="M121" s="46">
        <f t="shared" si="34"/>
        <v>9</v>
      </c>
      <c r="N121" s="44">
        <f t="shared" si="34"/>
        <v>3467752</v>
      </c>
      <c r="O121" s="46">
        <f t="shared" si="34"/>
        <v>0</v>
      </c>
      <c r="P121" s="44">
        <f t="shared" si="34"/>
        <v>0</v>
      </c>
      <c r="Q121" s="46">
        <f t="shared" si="34"/>
        <v>0</v>
      </c>
      <c r="R121" s="44">
        <f t="shared" si="34"/>
        <v>0</v>
      </c>
      <c r="S121" s="16">
        <f t="shared" si="34"/>
        <v>15</v>
      </c>
      <c r="T121" s="16">
        <f t="shared" si="34"/>
        <v>122297379</v>
      </c>
      <c r="U121" s="23">
        <f t="shared" si="34"/>
        <v>179</v>
      </c>
      <c r="V121" s="24">
        <f t="shared" si="34"/>
        <v>302882947</v>
      </c>
      <c r="W121" s="20">
        <f t="shared" si="34"/>
        <v>10</v>
      </c>
      <c r="X121" s="18">
        <f>W121/'Non-Residential - New Const'!U108</f>
        <v>5.9171597633136092E-2</v>
      </c>
      <c r="Y121" s="17">
        <f>SUM(Y109:Y120)</f>
        <v>110988091</v>
      </c>
      <c r="Z121" s="18">
        <f>Y121/'Non-Residential - New Const'!V108</f>
        <v>0.57837970914655468</v>
      </c>
      <c r="AA121" s="17">
        <f>Y121</f>
        <v>110988091</v>
      </c>
    </row>
    <row r="122" spans="1:27" x14ac:dyDescent="0.2">
      <c r="A122" s="26" t="s">
        <v>17</v>
      </c>
      <c r="B122" s="9">
        <v>2013</v>
      </c>
      <c r="C122" s="45">
        <v>0</v>
      </c>
      <c r="D122" s="43">
        <v>0</v>
      </c>
      <c r="E122" s="107"/>
      <c r="F122" s="108"/>
      <c r="G122" s="45">
        <v>7</v>
      </c>
      <c r="H122" s="43">
        <v>13251418</v>
      </c>
      <c r="I122" s="45">
        <v>0</v>
      </c>
      <c r="J122" s="43">
        <v>0</v>
      </c>
      <c r="K122" s="45">
        <v>0</v>
      </c>
      <c r="L122" s="43">
        <v>0</v>
      </c>
      <c r="M122" s="45">
        <v>0</v>
      </c>
      <c r="N122" s="43">
        <v>0</v>
      </c>
      <c r="O122" s="45">
        <v>0</v>
      </c>
      <c r="P122" s="43">
        <v>0</v>
      </c>
      <c r="Q122" s="45">
        <v>0</v>
      </c>
      <c r="R122" s="43">
        <v>0</v>
      </c>
      <c r="S122" s="10">
        <v>0</v>
      </c>
      <c r="T122" s="10">
        <v>0</v>
      </c>
      <c r="U122" s="21">
        <f t="shared" ref="U122:U133" si="35">SUM(C122+G122+I122+K122+M122+O122+Q122+S122)</f>
        <v>7</v>
      </c>
      <c r="V122" s="22">
        <f t="shared" ref="V122:V133" si="36">SUM(D122+H122+J122+L122+N122+P122+R122+T122)</f>
        <v>13251418</v>
      </c>
      <c r="W122" s="19">
        <f>U122-'Non-Residential - New Const'!U109</f>
        <v>-7</v>
      </c>
      <c r="X122" s="13">
        <f>W122/'Non-Residential - New Const'!U109</f>
        <v>-0.5</v>
      </c>
      <c r="Y122" s="12">
        <f>V122-'Non-Residential - New Const'!V109</f>
        <v>-8402508</v>
      </c>
      <c r="Z122" s="13">
        <f>Y122/'Non-Residential - New Const'!V109</f>
        <v>-0.38803623878644455</v>
      </c>
      <c r="AA122" s="12">
        <f>Y122</f>
        <v>-8402508</v>
      </c>
    </row>
    <row r="123" spans="1:27" x14ac:dyDescent="0.2">
      <c r="A123" s="26" t="s">
        <v>18</v>
      </c>
      <c r="B123" s="9">
        <v>2013</v>
      </c>
      <c r="C123" s="45">
        <v>1</v>
      </c>
      <c r="D123" s="43">
        <v>439000</v>
      </c>
      <c r="E123" s="107"/>
      <c r="F123" s="108"/>
      <c r="G123" s="45">
        <v>6</v>
      </c>
      <c r="H123" s="43">
        <v>17301074</v>
      </c>
      <c r="I123" s="45">
        <v>1</v>
      </c>
      <c r="J123" s="43">
        <v>296858</v>
      </c>
      <c r="K123" s="45">
        <v>0</v>
      </c>
      <c r="L123" s="43">
        <v>0</v>
      </c>
      <c r="M123" s="45">
        <v>0</v>
      </c>
      <c r="N123" s="43">
        <v>0</v>
      </c>
      <c r="O123" s="45">
        <v>0</v>
      </c>
      <c r="P123" s="43">
        <v>0</v>
      </c>
      <c r="Q123" s="45">
        <v>0</v>
      </c>
      <c r="R123" s="43">
        <v>0</v>
      </c>
      <c r="S123" s="10">
        <v>1</v>
      </c>
      <c r="T123" s="10">
        <v>19456214</v>
      </c>
      <c r="U123" s="21">
        <f t="shared" si="35"/>
        <v>9</v>
      </c>
      <c r="V123" s="22">
        <f t="shared" si="36"/>
        <v>37493146</v>
      </c>
      <c r="W123" s="19">
        <f>U123-'Non-Residential - New Const'!U110</f>
        <v>5</v>
      </c>
      <c r="X123" s="13">
        <f>W123/'Non-Residential - New Const'!U110</f>
        <v>1.25</v>
      </c>
      <c r="Y123" s="12">
        <f>V123-'Non-Residential - New Const'!V110</f>
        <v>36326278</v>
      </c>
      <c r="Z123" s="13">
        <f>Y123/'Non-Residential - New Const'!V110</f>
        <v>31.131437317674322</v>
      </c>
      <c r="AA123" s="12">
        <f t="shared" ref="AA123:AA133" si="37">AA122+Y123</f>
        <v>27923770</v>
      </c>
    </row>
    <row r="124" spans="1:27" x14ac:dyDescent="0.2">
      <c r="A124" s="26" t="s">
        <v>19</v>
      </c>
      <c r="B124" s="9">
        <v>2013</v>
      </c>
      <c r="C124" s="45">
        <v>1</v>
      </c>
      <c r="D124" s="43">
        <v>4532000</v>
      </c>
      <c r="E124" s="107"/>
      <c r="F124" s="108"/>
      <c r="G124" s="45">
        <v>2</v>
      </c>
      <c r="H124" s="43">
        <v>714065</v>
      </c>
      <c r="I124" s="45">
        <v>13</v>
      </c>
      <c r="J124" s="43">
        <v>20236211</v>
      </c>
      <c r="K124" s="45">
        <v>0</v>
      </c>
      <c r="L124" s="43">
        <v>0</v>
      </c>
      <c r="M124" s="45">
        <v>0</v>
      </c>
      <c r="N124" s="43">
        <v>0</v>
      </c>
      <c r="O124" s="45">
        <v>0</v>
      </c>
      <c r="P124" s="43">
        <v>0</v>
      </c>
      <c r="Q124" s="45">
        <v>0</v>
      </c>
      <c r="R124" s="43">
        <v>0</v>
      </c>
      <c r="S124" s="10">
        <v>0</v>
      </c>
      <c r="T124" s="10">
        <v>0</v>
      </c>
      <c r="U124" s="21">
        <f t="shared" si="35"/>
        <v>16</v>
      </c>
      <c r="V124" s="22">
        <f t="shared" si="36"/>
        <v>25482276</v>
      </c>
      <c r="W124" s="19">
        <f>U124-'Non-Residential - New Const'!U111</f>
        <v>4</v>
      </c>
      <c r="X124" s="13">
        <f>W124/'Non-Residential - New Const'!U111</f>
        <v>0.33333333333333331</v>
      </c>
      <c r="Y124" s="12">
        <f>V124-'Non-Residential - New Const'!V111</f>
        <v>-1323446</v>
      </c>
      <c r="Z124" s="13">
        <f>Y124/'Non-Residential - New Const'!V111</f>
        <v>-4.9371772191026973E-2</v>
      </c>
      <c r="AA124" s="12">
        <f t="shared" si="37"/>
        <v>26600324</v>
      </c>
    </row>
    <row r="125" spans="1:27" x14ac:dyDescent="0.2">
      <c r="A125" s="26" t="s">
        <v>20</v>
      </c>
      <c r="B125" s="9">
        <v>2013</v>
      </c>
      <c r="C125" s="45">
        <v>0</v>
      </c>
      <c r="D125" s="43">
        <v>0</v>
      </c>
      <c r="E125" s="107"/>
      <c r="F125" s="108"/>
      <c r="G125" s="45">
        <v>32</v>
      </c>
      <c r="H125" s="43">
        <v>29688641</v>
      </c>
      <c r="I125" s="45">
        <v>4</v>
      </c>
      <c r="J125" s="43">
        <v>4616346</v>
      </c>
      <c r="K125" s="45">
        <v>0</v>
      </c>
      <c r="L125" s="43">
        <v>0</v>
      </c>
      <c r="M125" s="45">
        <v>0</v>
      </c>
      <c r="N125" s="43">
        <v>0</v>
      </c>
      <c r="O125" s="45">
        <v>0</v>
      </c>
      <c r="P125" s="43">
        <v>0</v>
      </c>
      <c r="Q125" s="45">
        <v>0</v>
      </c>
      <c r="R125" s="43">
        <v>0</v>
      </c>
      <c r="S125" s="10">
        <v>2</v>
      </c>
      <c r="T125" s="10">
        <v>31726966</v>
      </c>
      <c r="U125" s="21">
        <f t="shared" si="35"/>
        <v>38</v>
      </c>
      <c r="V125" s="22">
        <f t="shared" si="36"/>
        <v>66031953</v>
      </c>
      <c r="W125" s="19">
        <f>U125-'Non-Residential - New Const'!U112</f>
        <v>25</v>
      </c>
      <c r="X125" s="13">
        <f>W125/'Non-Residential - New Const'!U112</f>
        <v>1.9230769230769231</v>
      </c>
      <c r="Y125" s="12">
        <f>V125-'Non-Residential - New Const'!V112</f>
        <v>60180769</v>
      </c>
      <c r="Z125" s="13">
        <f>Y125/'Non-Residential - New Const'!V112</f>
        <v>10.285229280091004</v>
      </c>
      <c r="AA125" s="12">
        <f>AA124+Y125</f>
        <v>86781093</v>
      </c>
    </row>
    <row r="126" spans="1:27" x14ac:dyDescent="0.2">
      <c r="A126" s="26" t="s">
        <v>21</v>
      </c>
      <c r="B126" s="9">
        <v>2013</v>
      </c>
      <c r="C126" s="45">
        <v>0</v>
      </c>
      <c r="D126" s="43">
        <v>0</v>
      </c>
      <c r="E126" s="107"/>
      <c r="F126" s="108"/>
      <c r="G126" s="45">
        <v>12</v>
      </c>
      <c r="H126" s="43">
        <v>11764188</v>
      </c>
      <c r="I126" s="45">
        <v>2</v>
      </c>
      <c r="J126" s="43">
        <v>1550000</v>
      </c>
      <c r="K126" s="45">
        <v>0</v>
      </c>
      <c r="L126" s="43">
        <v>0</v>
      </c>
      <c r="M126" s="45">
        <v>0</v>
      </c>
      <c r="N126" s="43">
        <v>0</v>
      </c>
      <c r="O126" s="45">
        <v>0</v>
      </c>
      <c r="P126" s="43">
        <v>0</v>
      </c>
      <c r="Q126" s="45">
        <v>0</v>
      </c>
      <c r="R126" s="43">
        <v>0</v>
      </c>
      <c r="S126" s="10">
        <v>2</v>
      </c>
      <c r="T126" s="10">
        <v>44966505</v>
      </c>
      <c r="U126" s="21">
        <f t="shared" si="35"/>
        <v>16</v>
      </c>
      <c r="V126" s="22">
        <f t="shared" si="36"/>
        <v>58280693</v>
      </c>
      <c r="W126" s="19">
        <f>U126-'Non-Residential - New Const'!U113</f>
        <v>-20</v>
      </c>
      <c r="X126" s="13">
        <f>W126/'Non-Residential - New Const'!U113</f>
        <v>-0.55555555555555558</v>
      </c>
      <c r="Y126" s="12">
        <f>V126-'Non-Residential - New Const'!V113</f>
        <v>13805856</v>
      </c>
      <c r="Z126" s="13">
        <f>Y126/'Non-Residential - New Const'!V113</f>
        <v>0.31041948506747757</v>
      </c>
      <c r="AA126" s="12">
        <f t="shared" si="37"/>
        <v>100586949</v>
      </c>
    </row>
    <row r="127" spans="1:27" x14ac:dyDescent="0.2">
      <c r="A127" s="26" t="s">
        <v>22</v>
      </c>
      <c r="B127" s="9">
        <v>2013</v>
      </c>
      <c r="C127" s="45">
        <v>0</v>
      </c>
      <c r="D127" s="43">
        <v>0</v>
      </c>
      <c r="E127" s="107"/>
      <c r="F127" s="108"/>
      <c r="G127" s="45">
        <v>13</v>
      </c>
      <c r="H127" s="43">
        <v>13513769</v>
      </c>
      <c r="I127" s="45">
        <v>5</v>
      </c>
      <c r="J127" s="43">
        <v>2517477</v>
      </c>
      <c r="K127" s="45">
        <v>0</v>
      </c>
      <c r="L127" s="43">
        <v>0</v>
      </c>
      <c r="M127" s="45">
        <v>1</v>
      </c>
      <c r="N127" s="43">
        <v>158760</v>
      </c>
      <c r="O127" s="45">
        <v>0</v>
      </c>
      <c r="P127" s="43">
        <v>0</v>
      </c>
      <c r="Q127" s="45">
        <v>0</v>
      </c>
      <c r="R127" s="43">
        <v>0</v>
      </c>
      <c r="S127" s="10">
        <v>1</v>
      </c>
      <c r="T127" s="10">
        <v>522240</v>
      </c>
      <c r="U127" s="21">
        <f t="shared" si="35"/>
        <v>20</v>
      </c>
      <c r="V127" s="22">
        <f t="shared" si="36"/>
        <v>16712246</v>
      </c>
      <c r="W127" s="19">
        <f>U127-'Non-Residential - New Const'!U114</f>
        <v>-19</v>
      </c>
      <c r="X127" s="13">
        <f>W127/'Non-Residential - New Const'!U114</f>
        <v>-0.48717948717948717</v>
      </c>
      <c r="Y127" s="12">
        <f>V127-'Non-Residential - New Const'!V114</f>
        <v>-72359608</v>
      </c>
      <c r="Z127" s="13">
        <f>Y127/'Non-Residential - New Const'!V114</f>
        <v>-0.81237343504716986</v>
      </c>
      <c r="AA127" s="12">
        <f t="shared" si="37"/>
        <v>28227341</v>
      </c>
    </row>
    <row r="128" spans="1:27" x14ac:dyDescent="0.2">
      <c r="A128" s="26" t="s">
        <v>23</v>
      </c>
      <c r="B128" s="9">
        <v>2013</v>
      </c>
      <c r="C128" s="45">
        <v>0</v>
      </c>
      <c r="D128" s="43">
        <v>0</v>
      </c>
      <c r="E128" s="107"/>
      <c r="F128" s="108"/>
      <c r="G128" s="45">
        <v>5</v>
      </c>
      <c r="H128" s="43">
        <v>1500838</v>
      </c>
      <c r="I128" s="45">
        <v>2</v>
      </c>
      <c r="J128" s="43">
        <v>625373</v>
      </c>
      <c r="K128" s="45">
        <v>0</v>
      </c>
      <c r="L128" s="43">
        <v>0</v>
      </c>
      <c r="M128" s="45">
        <v>1</v>
      </c>
      <c r="N128" s="43">
        <v>541800</v>
      </c>
      <c r="O128" s="45">
        <v>0</v>
      </c>
      <c r="P128" s="43">
        <v>0</v>
      </c>
      <c r="Q128" s="45">
        <v>0</v>
      </c>
      <c r="R128" s="43">
        <v>0</v>
      </c>
      <c r="S128" s="10">
        <v>2</v>
      </c>
      <c r="T128" s="10">
        <v>2208954</v>
      </c>
      <c r="U128" s="21">
        <f t="shared" si="35"/>
        <v>10</v>
      </c>
      <c r="V128" s="22">
        <f t="shared" si="36"/>
        <v>4876965</v>
      </c>
      <c r="W128" s="19">
        <f>U128-'Non-Residential - New Const'!U115</f>
        <v>-5</v>
      </c>
      <c r="X128" s="13">
        <f>W128/'Non-Residential - New Const'!U115</f>
        <v>-0.33333333333333331</v>
      </c>
      <c r="Y128" s="12">
        <f>V128-'Non-Residential - New Const'!V115</f>
        <v>-8403822</v>
      </c>
      <c r="Z128" s="13">
        <f>Y128/'Non-Residential - New Const'!V115</f>
        <v>-0.63278042182289351</v>
      </c>
      <c r="AA128" s="12">
        <f t="shared" si="37"/>
        <v>19823519</v>
      </c>
    </row>
    <row r="129" spans="1:40" x14ac:dyDescent="0.2">
      <c r="A129" s="26" t="s">
        <v>24</v>
      </c>
      <c r="B129" s="9">
        <v>2013</v>
      </c>
      <c r="C129" s="45">
        <v>0</v>
      </c>
      <c r="D129" s="43">
        <v>0</v>
      </c>
      <c r="E129" s="107"/>
      <c r="F129" s="108"/>
      <c r="G129" s="45">
        <v>15</v>
      </c>
      <c r="H129" s="43">
        <v>5162293</v>
      </c>
      <c r="I129" s="45">
        <v>5</v>
      </c>
      <c r="J129" s="43">
        <v>37000630</v>
      </c>
      <c r="K129" s="45">
        <v>0</v>
      </c>
      <c r="L129" s="43">
        <v>0</v>
      </c>
      <c r="M129" s="45">
        <v>3</v>
      </c>
      <c r="N129" s="43">
        <v>2498076</v>
      </c>
      <c r="O129" s="45">
        <v>0</v>
      </c>
      <c r="P129" s="43">
        <v>0</v>
      </c>
      <c r="Q129" s="45">
        <v>0</v>
      </c>
      <c r="R129" s="43">
        <v>0</v>
      </c>
      <c r="S129" s="10">
        <v>3</v>
      </c>
      <c r="T129" s="10">
        <v>1157551</v>
      </c>
      <c r="U129" s="21">
        <f t="shared" si="35"/>
        <v>26</v>
      </c>
      <c r="V129" s="22">
        <f t="shared" si="36"/>
        <v>45818550</v>
      </c>
      <c r="W129" s="19">
        <f>U129-'Non-Residential - New Const'!U116</f>
        <v>18</v>
      </c>
      <c r="X129" s="13">
        <f>W129/'Non-Residential - New Const'!U116</f>
        <v>2.25</v>
      </c>
      <c r="Y129" s="12">
        <f>V129-'Non-Residential - New Const'!V116</f>
        <v>42333637</v>
      </c>
      <c r="Z129" s="13">
        <f>Y129/'Non-Residential - New Const'!V116</f>
        <v>12.147688335404643</v>
      </c>
      <c r="AA129" s="12">
        <f t="shared" si="37"/>
        <v>62157156</v>
      </c>
    </row>
    <row r="130" spans="1:40" x14ac:dyDescent="0.2">
      <c r="A130" s="26" t="s">
        <v>25</v>
      </c>
      <c r="B130" s="9">
        <v>2013</v>
      </c>
      <c r="C130" s="45">
        <v>3</v>
      </c>
      <c r="D130" s="43">
        <v>256708</v>
      </c>
      <c r="E130" s="107"/>
      <c r="F130" s="108"/>
      <c r="G130" s="45">
        <v>7</v>
      </c>
      <c r="H130" s="43">
        <v>2679577</v>
      </c>
      <c r="I130" s="45">
        <v>6</v>
      </c>
      <c r="J130" s="43">
        <v>4457295</v>
      </c>
      <c r="K130" s="45">
        <v>0</v>
      </c>
      <c r="L130" s="43">
        <v>0</v>
      </c>
      <c r="M130" s="45">
        <v>0</v>
      </c>
      <c r="N130" s="43">
        <v>0</v>
      </c>
      <c r="O130" s="45">
        <v>0</v>
      </c>
      <c r="P130" s="43">
        <v>0</v>
      </c>
      <c r="Q130" s="45">
        <v>0</v>
      </c>
      <c r="R130" s="43">
        <v>0</v>
      </c>
      <c r="S130" s="10">
        <v>3</v>
      </c>
      <c r="T130" s="10">
        <v>58891311</v>
      </c>
      <c r="U130" s="21">
        <f t="shared" si="35"/>
        <v>19</v>
      </c>
      <c r="V130" s="22">
        <f t="shared" si="36"/>
        <v>66284891</v>
      </c>
      <c r="W130" s="19">
        <f>U130-'Non-Residential - New Const'!U117</f>
        <v>11</v>
      </c>
      <c r="X130" s="13">
        <f>W130/'Non-Residential - New Const'!U117</f>
        <v>1.375</v>
      </c>
      <c r="Y130" s="12">
        <f>V130-'Non-Residential - New Const'!V117</f>
        <v>29664046</v>
      </c>
      <c r="Z130" s="13">
        <f>Y130/'Non-Residential - New Const'!V117</f>
        <v>0.81003171827411413</v>
      </c>
      <c r="AA130" s="12">
        <f t="shared" si="37"/>
        <v>91821202</v>
      </c>
    </row>
    <row r="131" spans="1:40" x14ac:dyDescent="0.2">
      <c r="A131" s="26" t="s">
        <v>26</v>
      </c>
      <c r="B131" s="9">
        <v>2013</v>
      </c>
      <c r="C131" s="45">
        <v>0</v>
      </c>
      <c r="D131" s="43">
        <v>0</v>
      </c>
      <c r="E131" s="107"/>
      <c r="F131" s="108"/>
      <c r="G131" s="45">
        <v>6</v>
      </c>
      <c r="H131" s="43">
        <v>4264877</v>
      </c>
      <c r="I131" s="45">
        <v>1</v>
      </c>
      <c r="J131" s="43">
        <v>650000</v>
      </c>
      <c r="K131" s="45">
        <v>0</v>
      </c>
      <c r="L131" s="43">
        <v>0</v>
      </c>
      <c r="M131" s="45">
        <v>1</v>
      </c>
      <c r="N131" s="43">
        <v>100000</v>
      </c>
      <c r="O131" s="45">
        <v>0</v>
      </c>
      <c r="P131" s="43">
        <v>0</v>
      </c>
      <c r="Q131" s="45">
        <v>0</v>
      </c>
      <c r="R131" s="43">
        <v>0</v>
      </c>
      <c r="S131" s="10">
        <v>2</v>
      </c>
      <c r="T131" s="10">
        <v>201234</v>
      </c>
      <c r="U131" s="21">
        <f t="shared" si="35"/>
        <v>10</v>
      </c>
      <c r="V131" s="22">
        <f t="shared" si="36"/>
        <v>5216111</v>
      </c>
      <c r="W131" s="19">
        <f>U131-'Non-Residential - New Const'!U118</f>
        <v>-2</v>
      </c>
      <c r="X131" s="13">
        <f>W131/'Non-Residential - New Const'!U118</f>
        <v>-0.16666666666666666</v>
      </c>
      <c r="Y131" s="12">
        <f>V131-'Non-Residential - New Const'!V118</f>
        <v>-42174151</v>
      </c>
      <c r="Z131" s="13">
        <f>Y131/'Non-Residential - New Const'!V118</f>
        <v>-0.8899328516056737</v>
      </c>
      <c r="AA131" s="12">
        <f t="shared" si="37"/>
        <v>49647051</v>
      </c>
    </row>
    <row r="132" spans="1:40" x14ac:dyDescent="0.2">
      <c r="A132" s="26" t="s">
        <v>27</v>
      </c>
      <c r="B132" s="9">
        <v>2013</v>
      </c>
      <c r="C132" s="45">
        <v>0</v>
      </c>
      <c r="D132" s="43">
        <v>0</v>
      </c>
      <c r="E132" s="107"/>
      <c r="F132" s="108"/>
      <c r="G132" s="45">
        <v>3</v>
      </c>
      <c r="H132" s="43">
        <v>1683682</v>
      </c>
      <c r="I132" s="45">
        <v>3</v>
      </c>
      <c r="J132" s="43">
        <v>10967216</v>
      </c>
      <c r="K132" s="45">
        <v>0</v>
      </c>
      <c r="L132" s="43">
        <v>0</v>
      </c>
      <c r="M132" s="45">
        <v>2</v>
      </c>
      <c r="N132" s="43">
        <v>403200</v>
      </c>
      <c r="O132" s="45">
        <v>0</v>
      </c>
      <c r="P132" s="43">
        <v>0</v>
      </c>
      <c r="Q132" s="45">
        <v>0</v>
      </c>
      <c r="R132" s="43">
        <v>0</v>
      </c>
      <c r="S132" s="10">
        <v>1</v>
      </c>
      <c r="T132" s="10">
        <v>102060</v>
      </c>
      <c r="U132" s="21">
        <f t="shared" si="35"/>
        <v>9</v>
      </c>
      <c r="V132" s="22">
        <f t="shared" si="36"/>
        <v>13156158</v>
      </c>
      <c r="W132" s="19">
        <f>U132-'Non-Residential - New Const'!U119</f>
        <v>-3</v>
      </c>
      <c r="X132" s="13">
        <f>W132/'Non-Residential - New Const'!U119</f>
        <v>-0.25</v>
      </c>
      <c r="Y132" s="12">
        <f>V132-'Non-Residential - New Const'!V119</f>
        <v>2952188</v>
      </c>
      <c r="Z132" s="13">
        <f>Y132/'Non-Residential - New Const'!V119</f>
        <v>0.28931758913442512</v>
      </c>
      <c r="AA132" s="12">
        <f t="shared" si="37"/>
        <v>52599239</v>
      </c>
    </row>
    <row r="133" spans="1:40" x14ac:dyDescent="0.2">
      <c r="A133" s="26" t="s">
        <v>28</v>
      </c>
      <c r="B133" s="9">
        <v>2013</v>
      </c>
      <c r="C133" s="45">
        <v>0</v>
      </c>
      <c r="D133" s="43">
        <v>0</v>
      </c>
      <c r="E133" s="107"/>
      <c r="F133" s="108"/>
      <c r="G133" s="45">
        <v>8</v>
      </c>
      <c r="H133" s="43">
        <v>6401962</v>
      </c>
      <c r="I133" s="45">
        <v>1</v>
      </c>
      <c r="J133" s="43">
        <v>265798</v>
      </c>
      <c r="K133" s="45">
        <v>0</v>
      </c>
      <c r="L133" s="43">
        <v>0</v>
      </c>
      <c r="M133" s="45">
        <v>0</v>
      </c>
      <c r="N133" s="43">
        <v>0</v>
      </c>
      <c r="O133" s="45">
        <v>0</v>
      </c>
      <c r="P133" s="43">
        <v>0</v>
      </c>
      <c r="Q133" s="45">
        <v>0</v>
      </c>
      <c r="R133" s="43">
        <v>0</v>
      </c>
      <c r="S133" s="10">
        <v>0</v>
      </c>
      <c r="T133" s="10">
        <v>0</v>
      </c>
      <c r="U133" s="21">
        <f t="shared" si="35"/>
        <v>9</v>
      </c>
      <c r="V133" s="22">
        <f t="shared" si="36"/>
        <v>6667760</v>
      </c>
      <c r="W133" s="19">
        <f>U133-'Non-Residential - New Const'!U120</f>
        <v>3</v>
      </c>
      <c r="X133" s="13">
        <f>W133/'Non-Residential - New Const'!U120</f>
        <v>0.5</v>
      </c>
      <c r="Y133" s="12">
        <f>V133-'Non-Residential - New Const'!V120</f>
        <v>3789981</v>
      </c>
      <c r="Z133" s="13">
        <f>Y133/'Non-Residential - New Const'!V120</f>
        <v>1.3169812553361464</v>
      </c>
      <c r="AA133" s="12">
        <f t="shared" si="37"/>
        <v>56389220</v>
      </c>
    </row>
    <row r="134" spans="1:40" ht="13.5" thickBot="1" x14ac:dyDescent="0.25">
      <c r="A134" s="27" t="s">
        <v>29</v>
      </c>
      <c r="B134" s="15">
        <v>2013</v>
      </c>
      <c r="C134" s="46">
        <f>SUM(C122:C133)</f>
        <v>5</v>
      </c>
      <c r="D134" s="44">
        <f>SUM(D122:D133)</f>
        <v>5227708</v>
      </c>
      <c r="E134" s="109"/>
      <c r="F134" s="110"/>
      <c r="G134" s="46">
        <f t="shared" ref="G134:W134" si="38">SUM(G122:G133)</f>
        <v>116</v>
      </c>
      <c r="H134" s="44">
        <f t="shared" si="38"/>
        <v>107926384</v>
      </c>
      <c r="I134" s="46">
        <f t="shared" si="38"/>
        <v>43</v>
      </c>
      <c r="J134" s="44">
        <f t="shared" si="38"/>
        <v>83183204</v>
      </c>
      <c r="K134" s="46">
        <f t="shared" si="38"/>
        <v>0</v>
      </c>
      <c r="L134" s="44">
        <f t="shared" si="38"/>
        <v>0</v>
      </c>
      <c r="M134" s="46">
        <f t="shared" si="38"/>
        <v>8</v>
      </c>
      <c r="N134" s="44">
        <f t="shared" si="38"/>
        <v>3701836</v>
      </c>
      <c r="O134" s="46">
        <f t="shared" si="38"/>
        <v>0</v>
      </c>
      <c r="P134" s="44">
        <f t="shared" si="38"/>
        <v>0</v>
      </c>
      <c r="Q134" s="46">
        <f t="shared" si="38"/>
        <v>0</v>
      </c>
      <c r="R134" s="44">
        <f t="shared" si="38"/>
        <v>0</v>
      </c>
      <c r="S134" s="16">
        <f t="shared" si="38"/>
        <v>17</v>
      </c>
      <c r="T134" s="16">
        <f t="shared" si="38"/>
        <v>159233035</v>
      </c>
      <c r="U134" s="23">
        <f t="shared" si="38"/>
        <v>189</v>
      </c>
      <c r="V134" s="24">
        <f t="shared" si="38"/>
        <v>359272167</v>
      </c>
      <c r="W134" s="20">
        <f t="shared" si="38"/>
        <v>10</v>
      </c>
      <c r="X134" s="18">
        <f>W134/'Non-Residential - New Const'!U121</f>
        <v>5.5865921787709494E-2</v>
      </c>
      <c r="Y134" s="17">
        <f>SUM(Y122:Y133)</f>
        <v>56389220</v>
      </c>
      <c r="Z134" s="18">
        <f>Y134/'Non-Residential - New Const'!V121</f>
        <v>0.18617495820918567</v>
      </c>
      <c r="AA134" s="17">
        <f>Y134</f>
        <v>56389220</v>
      </c>
      <c r="AC134" s="26" t="s">
        <v>17</v>
      </c>
      <c r="AD134" s="26" t="s">
        <v>18</v>
      </c>
      <c r="AE134" s="26" t="s">
        <v>19</v>
      </c>
      <c r="AF134" s="26" t="s">
        <v>20</v>
      </c>
      <c r="AG134" s="26" t="s">
        <v>21</v>
      </c>
      <c r="AH134" s="26" t="s">
        <v>22</v>
      </c>
      <c r="AI134" s="26" t="s">
        <v>23</v>
      </c>
      <c r="AJ134" s="26" t="s">
        <v>24</v>
      </c>
      <c r="AK134" s="26" t="s">
        <v>25</v>
      </c>
      <c r="AL134" s="26" t="s">
        <v>26</v>
      </c>
      <c r="AM134" s="26" t="s">
        <v>27</v>
      </c>
      <c r="AN134" s="26" t="s">
        <v>28</v>
      </c>
    </row>
    <row r="135" spans="1:40" x14ac:dyDescent="0.2">
      <c r="A135" s="26" t="s">
        <v>17</v>
      </c>
      <c r="B135" s="9">
        <v>2014</v>
      </c>
      <c r="C135" s="45">
        <v>0</v>
      </c>
      <c r="D135" s="43">
        <v>0</v>
      </c>
      <c r="E135" s="107"/>
      <c r="F135" s="108"/>
      <c r="G135" s="45">
        <v>14</v>
      </c>
      <c r="H135" s="43">
        <v>10689093</v>
      </c>
      <c r="I135" s="45">
        <v>7</v>
      </c>
      <c r="J135" s="43">
        <v>33826586</v>
      </c>
      <c r="K135" s="45">
        <v>0</v>
      </c>
      <c r="L135" s="43">
        <v>0</v>
      </c>
      <c r="M135" s="45">
        <v>0</v>
      </c>
      <c r="N135" s="43">
        <v>0</v>
      </c>
      <c r="O135" s="45">
        <v>0</v>
      </c>
      <c r="P135" s="43">
        <v>0</v>
      </c>
      <c r="Q135" s="45">
        <v>0</v>
      </c>
      <c r="R135" s="43">
        <v>0</v>
      </c>
      <c r="S135" s="10">
        <v>0</v>
      </c>
      <c r="T135" s="10">
        <v>0</v>
      </c>
      <c r="U135" s="21">
        <f t="shared" ref="U135:U146" si="39">SUM(C135+G135+I135+K135+M135+O135+Q135+S135)</f>
        <v>21</v>
      </c>
      <c r="V135" s="22">
        <f t="shared" ref="V135:V146" si="40">SUM(D135+H135+J135+L135+N135+P135+R135+T135)</f>
        <v>44515679</v>
      </c>
      <c r="W135" s="19">
        <f>U135-'Non-Residential - New Const'!U122</f>
        <v>14</v>
      </c>
      <c r="X135" s="13">
        <f>W135/'Non-Residential - New Const'!U122</f>
        <v>2</v>
      </c>
      <c r="Y135" s="12">
        <f>V135-'Non-Residential - New Const'!V122</f>
        <v>31264261</v>
      </c>
      <c r="Z135" s="13">
        <f>Y135/'Non-Residential - New Const'!V122</f>
        <v>2.3593143767708482</v>
      </c>
      <c r="AA135" s="12">
        <f>Y135</f>
        <v>31264261</v>
      </c>
      <c r="AC135" s="26">
        <f t="array" ref="AC135:AN136">TRANSPOSE(U135:V146)</f>
        <v>21</v>
      </c>
      <c r="AD135" s="26">
        <v>9</v>
      </c>
      <c r="AE135" s="26">
        <v>14</v>
      </c>
      <c r="AF135" s="26">
        <v>16</v>
      </c>
      <c r="AG135" s="26">
        <v>13</v>
      </c>
      <c r="AH135" s="26">
        <v>19</v>
      </c>
      <c r="AI135" s="26">
        <v>16</v>
      </c>
      <c r="AJ135" s="26">
        <v>17</v>
      </c>
      <c r="AK135" s="26">
        <v>21</v>
      </c>
      <c r="AL135" s="26">
        <v>29</v>
      </c>
      <c r="AM135" s="26">
        <v>17</v>
      </c>
      <c r="AN135" s="26">
        <v>26</v>
      </c>
    </row>
    <row r="136" spans="1:40" x14ac:dyDescent="0.2">
      <c r="A136" s="26" t="s">
        <v>18</v>
      </c>
      <c r="B136" s="9">
        <v>2014</v>
      </c>
      <c r="C136" s="45">
        <v>0</v>
      </c>
      <c r="D136" s="43">
        <v>0</v>
      </c>
      <c r="E136" s="107"/>
      <c r="F136" s="108"/>
      <c r="G136" s="45">
        <v>8</v>
      </c>
      <c r="H136" s="43">
        <v>4633832</v>
      </c>
      <c r="I136" s="45">
        <v>1</v>
      </c>
      <c r="J136" s="43">
        <v>520320</v>
      </c>
      <c r="K136" s="45">
        <v>0</v>
      </c>
      <c r="L136" s="43">
        <v>0</v>
      </c>
      <c r="M136" s="45">
        <v>0</v>
      </c>
      <c r="N136" s="43">
        <v>0</v>
      </c>
      <c r="O136" s="45">
        <v>0</v>
      </c>
      <c r="P136" s="43">
        <v>0</v>
      </c>
      <c r="Q136" s="45">
        <v>0</v>
      </c>
      <c r="R136" s="43">
        <v>0</v>
      </c>
      <c r="S136" s="10">
        <v>0</v>
      </c>
      <c r="T136" s="10">
        <v>0</v>
      </c>
      <c r="U136" s="21">
        <f t="shared" si="39"/>
        <v>9</v>
      </c>
      <c r="V136" s="22">
        <f t="shared" si="40"/>
        <v>5154152</v>
      </c>
      <c r="W136" s="19">
        <f>U136-'Non-Residential - New Const'!U123</f>
        <v>0</v>
      </c>
      <c r="X136" s="13">
        <f>W136/'Non-Residential - New Const'!U123</f>
        <v>0</v>
      </c>
      <c r="Y136" s="12">
        <f>V136-'Non-Residential - New Const'!V123</f>
        <v>-32338994</v>
      </c>
      <c r="Z136" s="13">
        <f>Y136/'Non-Residential - New Const'!V123</f>
        <v>-0.86253082096658418</v>
      </c>
      <c r="AA136" s="12">
        <f t="shared" ref="AA136:AA146" si="41">AA135+Y136</f>
        <v>-1074733</v>
      </c>
      <c r="AC136" s="26">
        <v>44515679</v>
      </c>
      <c r="AD136" s="26">
        <v>5154152</v>
      </c>
      <c r="AE136" s="26">
        <v>11994677</v>
      </c>
      <c r="AF136" s="26">
        <v>24826009</v>
      </c>
      <c r="AG136" s="26">
        <v>6891343</v>
      </c>
      <c r="AH136" s="26">
        <v>19993165</v>
      </c>
      <c r="AI136" s="26">
        <v>17247720</v>
      </c>
      <c r="AJ136" s="26">
        <v>24996239</v>
      </c>
      <c r="AK136" s="26">
        <v>26281770</v>
      </c>
      <c r="AL136" s="26">
        <v>17448491</v>
      </c>
      <c r="AM136" s="26">
        <v>7621880</v>
      </c>
      <c r="AN136" s="26">
        <v>19731054</v>
      </c>
    </row>
    <row r="137" spans="1:40" x14ac:dyDescent="0.2">
      <c r="A137" s="26" t="s">
        <v>19</v>
      </c>
      <c r="B137" s="9">
        <v>2014</v>
      </c>
      <c r="C137" s="45">
        <v>1</v>
      </c>
      <c r="D137" s="43">
        <v>221760</v>
      </c>
      <c r="E137" s="107"/>
      <c r="F137" s="108"/>
      <c r="G137" s="45">
        <v>10</v>
      </c>
      <c r="H137" s="43">
        <v>8210695</v>
      </c>
      <c r="I137" s="45">
        <v>3</v>
      </c>
      <c r="J137" s="43">
        <v>3562222</v>
      </c>
      <c r="K137" s="45">
        <v>0</v>
      </c>
      <c r="L137" s="43">
        <v>0</v>
      </c>
      <c r="M137" s="45">
        <v>0</v>
      </c>
      <c r="N137" s="43">
        <v>0</v>
      </c>
      <c r="O137" s="45">
        <v>0</v>
      </c>
      <c r="P137" s="43">
        <v>0</v>
      </c>
      <c r="Q137" s="45">
        <v>0</v>
      </c>
      <c r="R137" s="43">
        <v>0</v>
      </c>
      <c r="S137" s="10">
        <v>0</v>
      </c>
      <c r="T137" s="10">
        <v>0</v>
      </c>
      <c r="U137" s="21">
        <f t="shared" si="39"/>
        <v>14</v>
      </c>
      <c r="V137" s="22">
        <f t="shared" si="40"/>
        <v>11994677</v>
      </c>
      <c r="W137" s="19">
        <f>U137-'Non-Residential - New Const'!U124</f>
        <v>-2</v>
      </c>
      <c r="X137" s="13">
        <f>W137/'Non-Residential - New Const'!U124</f>
        <v>-0.125</v>
      </c>
      <c r="Y137" s="12">
        <f>V137-'Non-Residential - New Const'!V124</f>
        <v>-13487599</v>
      </c>
      <c r="Z137" s="13">
        <f>Y137/'Non-Residential - New Const'!V124</f>
        <v>-0.52929334098728076</v>
      </c>
      <c r="AA137" s="12">
        <f t="shared" si="41"/>
        <v>-14562332</v>
      </c>
      <c r="AC137" s="134">
        <f>AC136/$AC$138</f>
        <v>44.515678999999999</v>
      </c>
      <c r="AD137" s="134">
        <f t="shared" ref="AD137:AN137" si="42">AD136/$AC$138</f>
        <v>5.1541519999999998</v>
      </c>
      <c r="AE137" s="134">
        <f t="shared" si="42"/>
        <v>11.994676999999999</v>
      </c>
      <c r="AF137" s="134">
        <f t="shared" si="42"/>
        <v>24.826008999999999</v>
      </c>
      <c r="AG137" s="134">
        <f t="shared" si="42"/>
        <v>6.891343</v>
      </c>
      <c r="AH137" s="134">
        <f t="shared" si="42"/>
        <v>19.993165000000001</v>
      </c>
      <c r="AI137" s="134">
        <f t="shared" si="42"/>
        <v>17.247720000000001</v>
      </c>
      <c r="AJ137" s="134">
        <f t="shared" si="42"/>
        <v>24.996238999999999</v>
      </c>
      <c r="AK137" s="134">
        <f t="shared" si="42"/>
        <v>26.281770000000002</v>
      </c>
      <c r="AL137" s="134">
        <f t="shared" si="42"/>
        <v>17.448491000000001</v>
      </c>
      <c r="AM137" s="134">
        <f t="shared" si="42"/>
        <v>7.62188</v>
      </c>
      <c r="AN137" s="134">
        <f t="shared" si="42"/>
        <v>19.731054</v>
      </c>
    </row>
    <row r="138" spans="1:40" x14ac:dyDescent="0.2">
      <c r="A138" s="26" t="s">
        <v>20</v>
      </c>
      <c r="B138" s="9">
        <v>2014</v>
      </c>
      <c r="C138" s="45">
        <v>1</v>
      </c>
      <c r="D138" s="43">
        <v>164937</v>
      </c>
      <c r="E138" s="107"/>
      <c r="F138" s="108"/>
      <c r="G138" s="45">
        <v>10</v>
      </c>
      <c r="H138" s="43">
        <v>22641250</v>
      </c>
      <c r="I138" s="45">
        <v>2</v>
      </c>
      <c r="J138" s="43">
        <v>1617023</v>
      </c>
      <c r="K138" s="45">
        <v>0</v>
      </c>
      <c r="L138" s="43">
        <v>0</v>
      </c>
      <c r="M138" s="45">
        <v>2</v>
      </c>
      <c r="N138" s="43">
        <v>363900</v>
      </c>
      <c r="O138" s="45">
        <v>0</v>
      </c>
      <c r="P138" s="43">
        <v>0</v>
      </c>
      <c r="Q138" s="45">
        <v>0</v>
      </c>
      <c r="R138" s="43">
        <v>0</v>
      </c>
      <c r="S138" s="10">
        <v>1</v>
      </c>
      <c r="T138" s="10">
        <v>38899</v>
      </c>
      <c r="U138" s="21">
        <f t="shared" si="39"/>
        <v>16</v>
      </c>
      <c r="V138" s="22">
        <f t="shared" si="40"/>
        <v>24826009</v>
      </c>
      <c r="W138" s="19">
        <f>U138-'Non-Residential - New Const'!U125</f>
        <v>-22</v>
      </c>
      <c r="X138" s="13">
        <f>W138/'Non-Residential - New Const'!U125</f>
        <v>-0.57894736842105265</v>
      </c>
      <c r="Y138" s="12">
        <f>V138-'Non-Residential - New Const'!V125</f>
        <v>-41205944</v>
      </c>
      <c r="Z138" s="13">
        <f>Y138/'Non-Residential - New Const'!V125</f>
        <v>-0.62403036905481202</v>
      </c>
      <c r="AA138" s="12">
        <f t="shared" si="41"/>
        <v>-55768276</v>
      </c>
      <c r="AC138" s="133">
        <v>1000000</v>
      </c>
      <c r="AD138" s="26"/>
      <c r="AE138" s="26"/>
      <c r="AF138" s="26"/>
      <c r="AG138" s="26"/>
      <c r="AH138" s="26"/>
      <c r="AI138" s="26"/>
      <c r="AJ138" s="26"/>
      <c r="AK138" s="26"/>
      <c r="AL138" s="26"/>
      <c r="AM138" s="26"/>
      <c r="AN138" s="26"/>
    </row>
    <row r="139" spans="1:40" x14ac:dyDescent="0.2">
      <c r="A139" s="26" t="s">
        <v>21</v>
      </c>
      <c r="B139" s="9">
        <v>2014</v>
      </c>
      <c r="C139" s="45">
        <v>0</v>
      </c>
      <c r="D139" s="43">
        <v>0</v>
      </c>
      <c r="E139" s="107"/>
      <c r="F139" s="108"/>
      <c r="G139" s="45">
        <v>7</v>
      </c>
      <c r="H139" s="43">
        <v>5823849</v>
      </c>
      <c r="I139" s="45">
        <v>5</v>
      </c>
      <c r="J139" s="43">
        <v>742494</v>
      </c>
      <c r="K139" s="45">
        <v>0</v>
      </c>
      <c r="L139" s="43">
        <v>0</v>
      </c>
      <c r="M139" s="45">
        <v>0</v>
      </c>
      <c r="N139" s="43">
        <v>0</v>
      </c>
      <c r="O139" s="45">
        <v>0</v>
      </c>
      <c r="P139" s="43">
        <v>0</v>
      </c>
      <c r="Q139" s="45">
        <v>0</v>
      </c>
      <c r="R139" s="43">
        <v>0</v>
      </c>
      <c r="S139" s="10">
        <v>1</v>
      </c>
      <c r="T139" s="10">
        <v>325000</v>
      </c>
      <c r="U139" s="21">
        <f t="shared" si="39"/>
        <v>13</v>
      </c>
      <c r="V139" s="22">
        <f t="shared" si="40"/>
        <v>6891343</v>
      </c>
      <c r="W139" s="19">
        <f>U139-'Non-Residential - New Const'!U126</f>
        <v>-3</v>
      </c>
      <c r="X139" s="13">
        <f>W139/'Non-Residential - New Const'!U126</f>
        <v>-0.1875</v>
      </c>
      <c r="Y139" s="12">
        <f>V139-'Non-Residential - New Const'!V126</f>
        <v>-51389350</v>
      </c>
      <c r="Z139" s="13">
        <f>Y139/'Non-Residential - New Const'!V126</f>
        <v>-0.88175598735588134</v>
      </c>
      <c r="AA139" s="12">
        <f t="shared" si="41"/>
        <v>-107157626</v>
      </c>
      <c r="AC139" s="26"/>
      <c r="AD139" s="26"/>
      <c r="AE139" s="26"/>
      <c r="AF139" s="26"/>
      <c r="AG139" s="26"/>
      <c r="AH139" s="26"/>
      <c r="AI139" s="26"/>
      <c r="AJ139" s="26"/>
      <c r="AK139" s="26"/>
      <c r="AL139" s="26"/>
      <c r="AM139" s="26"/>
      <c r="AN139" s="26"/>
    </row>
    <row r="140" spans="1:40" x14ac:dyDescent="0.2">
      <c r="A140" s="26" t="s">
        <v>22</v>
      </c>
      <c r="B140" s="9">
        <v>2014</v>
      </c>
      <c r="C140" s="45">
        <v>1</v>
      </c>
      <c r="D140" s="43">
        <v>1800000</v>
      </c>
      <c r="E140" s="107"/>
      <c r="F140" s="108"/>
      <c r="G140" s="45">
        <v>14</v>
      </c>
      <c r="H140" s="43">
        <v>5171020</v>
      </c>
      <c r="I140" s="45">
        <v>3</v>
      </c>
      <c r="J140" s="43">
        <v>4401662</v>
      </c>
      <c r="K140" s="45">
        <v>0</v>
      </c>
      <c r="L140" s="43">
        <v>0</v>
      </c>
      <c r="M140" s="45">
        <v>0</v>
      </c>
      <c r="N140" s="43">
        <v>0</v>
      </c>
      <c r="O140" s="45">
        <v>0</v>
      </c>
      <c r="P140" s="43">
        <v>0</v>
      </c>
      <c r="Q140" s="45">
        <v>0</v>
      </c>
      <c r="R140" s="43">
        <v>0</v>
      </c>
      <c r="S140" s="10">
        <v>1</v>
      </c>
      <c r="T140" s="10">
        <v>8620483</v>
      </c>
      <c r="U140" s="21">
        <f t="shared" si="39"/>
        <v>19</v>
      </c>
      <c r="V140" s="22">
        <f t="shared" si="40"/>
        <v>19993165</v>
      </c>
      <c r="W140" s="19">
        <f>U140-'Non-Residential - New Const'!U127</f>
        <v>-1</v>
      </c>
      <c r="X140" s="13">
        <f>W140/'Non-Residential - New Const'!U127</f>
        <v>-0.05</v>
      </c>
      <c r="Y140" s="12">
        <f>V140-'Non-Residential - New Const'!V127</f>
        <v>3280919</v>
      </c>
      <c r="Z140" s="13">
        <f>Y140/'Non-Residential - New Const'!V127</f>
        <v>0.19631825668434991</v>
      </c>
      <c r="AA140" s="12">
        <f t="shared" si="41"/>
        <v>-103876707</v>
      </c>
      <c r="AC140" s="26"/>
      <c r="AD140" s="26"/>
      <c r="AE140" s="26"/>
      <c r="AF140" s="26"/>
      <c r="AG140" s="26"/>
      <c r="AH140" s="26"/>
      <c r="AI140" s="26"/>
      <c r="AJ140" s="26"/>
      <c r="AK140" s="26"/>
      <c r="AL140" s="26"/>
      <c r="AM140" s="26"/>
      <c r="AN140" s="26"/>
    </row>
    <row r="141" spans="1:40" x14ac:dyDescent="0.2">
      <c r="A141" s="26" t="s">
        <v>23</v>
      </c>
      <c r="B141" s="9">
        <v>2014</v>
      </c>
      <c r="C141" s="45">
        <v>0</v>
      </c>
      <c r="D141" s="43">
        <v>0</v>
      </c>
      <c r="E141" s="107"/>
      <c r="F141" s="108"/>
      <c r="G141" s="45">
        <v>10</v>
      </c>
      <c r="H141" s="43">
        <v>9812775</v>
      </c>
      <c r="I141" s="45">
        <v>3</v>
      </c>
      <c r="J141" s="43">
        <v>6991662</v>
      </c>
      <c r="K141" s="45">
        <v>0</v>
      </c>
      <c r="L141" s="43">
        <v>0</v>
      </c>
      <c r="M141" s="45">
        <v>2</v>
      </c>
      <c r="N141" s="43">
        <v>56375</v>
      </c>
      <c r="O141" s="45">
        <v>0</v>
      </c>
      <c r="P141" s="43">
        <v>0</v>
      </c>
      <c r="Q141" s="45">
        <v>0</v>
      </c>
      <c r="R141" s="43">
        <v>0</v>
      </c>
      <c r="S141" s="10">
        <v>1</v>
      </c>
      <c r="T141" s="10">
        <v>386908</v>
      </c>
      <c r="U141" s="21">
        <f t="shared" si="39"/>
        <v>16</v>
      </c>
      <c r="V141" s="22">
        <f t="shared" si="40"/>
        <v>17247720</v>
      </c>
      <c r="W141" s="19">
        <f>U141-'Non-Residential - New Const'!U128</f>
        <v>6</v>
      </c>
      <c r="X141" s="13">
        <f>W141/'Non-Residential - New Const'!U128</f>
        <v>0.6</v>
      </c>
      <c r="Y141" s="12">
        <f>V141-'Non-Residential - New Const'!V128</f>
        <v>12370755</v>
      </c>
      <c r="Z141" s="13">
        <f>Y141/'Non-Residential - New Const'!V128</f>
        <v>2.5365683370702885</v>
      </c>
      <c r="AA141" s="12">
        <f t="shared" si="41"/>
        <v>-91505952</v>
      </c>
      <c r="AC141" s="26"/>
      <c r="AD141" s="26"/>
      <c r="AE141" s="26"/>
      <c r="AF141" s="26"/>
      <c r="AG141" s="26"/>
      <c r="AH141" s="26"/>
      <c r="AI141" s="26"/>
      <c r="AJ141" s="26"/>
      <c r="AK141" s="26"/>
      <c r="AL141" s="26"/>
      <c r="AM141" s="26"/>
      <c r="AN141" s="26"/>
    </row>
    <row r="142" spans="1:40" x14ac:dyDescent="0.2">
      <c r="A142" s="26" t="s">
        <v>24</v>
      </c>
      <c r="B142" s="9">
        <v>2014</v>
      </c>
      <c r="C142" s="45">
        <v>0</v>
      </c>
      <c r="D142" s="43">
        <v>0</v>
      </c>
      <c r="E142" s="107"/>
      <c r="F142" s="108"/>
      <c r="G142" s="45">
        <v>8</v>
      </c>
      <c r="H142" s="43">
        <v>12687984</v>
      </c>
      <c r="I142" s="45">
        <v>8</v>
      </c>
      <c r="J142" s="43">
        <v>12265919</v>
      </c>
      <c r="K142" s="45">
        <v>0</v>
      </c>
      <c r="L142" s="43">
        <v>0</v>
      </c>
      <c r="M142" s="45">
        <v>1</v>
      </c>
      <c r="N142" s="43">
        <v>42336</v>
      </c>
      <c r="O142" s="45">
        <v>0</v>
      </c>
      <c r="P142" s="43">
        <v>0</v>
      </c>
      <c r="Q142" s="45">
        <v>0</v>
      </c>
      <c r="R142" s="43">
        <v>0</v>
      </c>
      <c r="S142" s="10"/>
      <c r="T142" s="10"/>
      <c r="U142" s="21">
        <f t="shared" si="39"/>
        <v>17</v>
      </c>
      <c r="V142" s="22">
        <f t="shared" si="40"/>
        <v>24996239</v>
      </c>
      <c r="W142" s="19">
        <f>U142-'Non-Residential - New Const'!U129</f>
        <v>-9</v>
      </c>
      <c r="X142" s="13">
        <f>W142/'Non-Residential - New Const'!U129</f>
        <v>-0.34615384615384615</v>
      </c>
      <c r="Y142" s="12">
        <f>V142-'Non-Residential - New Const'!V129</f>
        <v>-20822311</v>
      </c>
      <c r="Z142" s="13">
        <f>Y142/'Non-Residential - New Const'!V129</f>
        <v>-0.45445154855402453</v>
      </c>
      <c r="AA142" s="12">
        <f t="shared" si="41"/>
        <v>-112328263</v>
      </c>
      <c r="AC142" s="26"/>
      <c r="AD142" s="26"/>
      <c r="AE142" s="26"/>
      <c r="AF142" s="26"/>
      <c r="AG142" s="26"/>
      <c r="AH142" s="26"/>
      <c r="AI142" s="26"/>
      <c r="AJ142" s="26"/>
      <c r="AK142" s="26"/>
      <c r="AL142" s="26"/>
      <c r="AM142" s="26"/>
      <c r="AN142" s="26"/>
    </row>
    <row r="143" spans="1:40" x14ac:dyDescent="0.2">
      <c r="A143" s="26" t="s">
        <v>25</v>
      </c>
      <c r="B143" s="9">
        <v>2014</v>
      </c>
      <c r="C143" s="45">
        <v>0</v>
      </c>
      <c r="D143" s="43">
        <v>0</v>
      </c>
      <c r="E143" s="107"/>
      <c r="F143" s="108"/>
      <c r="G143" s="45">
        <v>8</v>
      </c>
      <c r="H143" s="43">
        <v>20282156</v>
      </c>
      <c r="I143" s="45">
        <v>9</v>
      </c>
      <c r="J143" s="43">
        <v>5432614</v>
      </c>
      <c r="K143" s="45">
        <v>0</v>
      </c>
      <c r="L143" s="43">
        <v>0</v>
      </c>
      <c r="M143" s="45">
        <v>4</v>
      </c>
      <c r="N143" s="43">
        <v>567000</v>
      </c>
      <c r="O143" s="45">
        <v>0</v>
      </c>
      <c r="P143" s="43">
        <v>0</v>
      </c>
      <c r="Q143" s="45">
        <v>0</v>
      </c>
      <c r="R143" s="43">
        <v>0</v>
      </c>
      <c r="S143" s="10"/>
      <c r="T143" s="10"/>
      <c r="U143" s="21">
        <f t="shared" si="39"/>
        <v>21</v>
      </c>
      <c r="V143" s="22">
        <f t="shared" si="40"/>
        <v>26281770</v>
      </c>
      <c r="W143" s="19">
        <f>U143-'Non-Residential - New Const'!U130</f>
        <v>2</v>
      </c>
      <c r="X143" s="13">
        <f>W143/'Non-Residential - New Const'!U130</f>
        <v>0.10526315789473684</v>
      </c>
      <c r="Y143" s="12">
        <f>V143-'Non-Residential - New Const'!V130</f>
        <v>-40003121</v>
      </c>
      <c r="Z143" s="13">
        <f>Y143/'Non-Residential - New Const'!V130</f>
        <v>-0.60350285557533767</v>
      </c>
      <c r="AA143" s="12">
        <f t="shared" si="41"/>
        <v>-152331384</v>
      </c>
      <c r="AC143" s="26"/>
      <c r="AD143" s="26"/>
      <c r="AE143" s="26"/>
      <c r="AF143" s="26"/>
      <c r="AG143" s="26"/>
      <c r="AH143" s="26"/>
      <c r="AI143" s="26"/>
      <c r="AJ143" s="26"/>
      <c r="AK143" s="26"/>
      <c r="AL143" s="26"/>
      <c r="AM143" s="26"/>
      <c r="AN143" s="26"/>
    </row>
    <row r="144" spans="1:40" x14ac:dyDescent="0.2">
      <c r="A144" s="26" t="s">
        <v>26</v>
      </c>
      <c r="B144" s="9">
        <v>2014</v>
      </c>
      <c r="C144" s="45">
        <v>0</v>
      </c>
      <c r="D144" s="43">
        <v>0</v>
      </c>
      <c r="E144" s="107"/>
      <c r="F144" s="108"/>
      <c r="G144" s="45">
        <v>18</v>
      </c>
      <c r="H144" s="43">
        <v>11561733</v>
      </c>
      <c r="I144" s="45">
        <v>10</v>
      </c>
      <c r="J144" s="43">
        <v>5661758</v>
      </c>
      <c r="K144" s="45">
        <v>0</v>
      </c>
      <c r="L144" s="43">
        <v>0</v>
      </c>
      <c r="M144" s="45">
        <v>1</v>
      </c>
      <c r="N144" s="43">
        <v>225000</v>
      </c>
      <c r="O144" s="45">
        <v>0</v>
      </c>
      <c r="P144" s="43">
        <v>0</v>
      </c>
      <c r="Q144" s="45">
        <v>0</v>
      </c>
      <c r="R144" s="43">
        <v>0</v>
      </c>
      <c r="S144" s="10">
        <v>0</v>
      </c>
      <c r="T144" s="10">
        <v>0</v>
      </c>
      <c r="U144" s="21">
        <f t="shared" si="39"/>
        <v>29</v>
      </c>
      <c r="V144" s="22">
        <f t="shared" si="40"/>
        <v>17448491</v>
      </c>
      <c r="W144" s="19">
        <f>U144-'Non-Residential - New Const'!U131</f>
        <v>19</v>
      </c>
      <c r="X144" s="13">
        <f>W144/'Non-Residential - New Const'!U131</f>
        <v>1.9</v>
      </c>
      <c r="Y144" s="12">
        <f>V144-'Non-Residential - New Const'!V131</f>
        <v>12232380</v>
      </c>
      <c r="Z144" s="13">
        <f>Y144/'Non-Residential - New Const'!V131</f>
        <v>2.3451149716714235</v>
      </c>
      <c r="AA144" s="12">
        <f t="shared" si="41"/>
        <v>-140099004</v>
      </c>
      <c r="AC144" s="26"/>
      <c r="AD144" s="26"/>
      <c r="AE144" s="26"/>
      <c r="AF144" s="26"/>
      <c r="AG144" s="26"/>
      <c r="AH144" s="26"/>
      <c r="AI144" s="26"/>
      <c r="AJ144" s="26"/>
      <c r="AK144" s="26"/>
      <c r="AL144" s="26"/>
      <c r="AM144" s="26"/>
      <c r="AN144" s="26"/>
    </row>
    <row r="145" spans="1:40" x14ac:dyDescent="0.2">
      <c r="A145" s="26" t="s">
        <v>27</v>
      </c>
      <c r="B145" s="9">
        <v>2014</v>
      </c>
      <c r="C145" s="45">
        <v>0</v>
      </c>
      <c r="D145" s="43">
        <v>0</v>
      </c>
      <c r="E145" s="107"/>
      <c r="F145" s="108"/>
      <c r="G145" s="45">
        <v>12</v>
      </c>
      <c r="H145" s="43">
        <v>4598923</v>
      </c>
      <c r="I145" s="45">
        <v>4</v>
      </c>
      <c r="J145" s="43">
        <v>3003427</v>
      </c>
      <c r="K145" s="45">
        <v>0</v>
      </c>
      <c r="L145" s="43">
        <v>0</v>
      </c>
      <c r="M145" s="45">
        <v>1</v>
      </c>
      <c r="N145" s="43">
        <v>19530</v>
      </c>
      <c r="O145" s="45">
        <v>0</v>
      </c>
      <c r="P145" s="43">
        <v>0</v>
      </c>
      <c r="Q145" s="45">
        <v>0</v>
      </c>
      <c r="R145" s="43">
        <v>0</v>
      </c>
      <c r="S145" s="10">
        <v>0</v>
      </c>
      <c r="T145" s="10">
        <v>0</v>
      </c>
      <c r="U145" s="21">
        <f t="shared" si="39"/>
        <v>17</v>
      </c>
      <c r="V145" s="22">
        <f t="shared" si="40"/>
        <v>7621880</v>
      </c>
      <c r="W145" s="19">
        <f>U145-'Non-Residential - New Const'!U132</f>
        <v>8</v>
      </c>
      <c r="X145" s="13">
        <f>W145/'Non-Residential - New Const'!U132</f>
        <v>0.88888888888888884</v>
      </c>
      <c r="Y145" s="12">
        <f>V145-'Non-Residential - New Const'!V132</f>
        <v>-5534278</v>
      </c>
      <c r="Z145" s="13">
        <f>Y145/'Non-Residential - New Const'!V132</f>
        <v>-0.42066065184075774</v>
      </c>
      <c r="AA145" s="12">
        <f t="shared" si="41"/>
        <v>-145633282</v>
      </c>
      <c r="AC145" s="26"/>
      <c r="AD145" s="26"/>
      <c r="AE145" s="26"/>
      <c r="AF145" s="26"/>
      <c r="AG145" s="26"/>
      <c r="AH145" s="26"/>
      <c r="AI145" s="26"/>
      <c r="AJ145" s="26"/>
      <c r="AK145" s="26"/>
      <c r="AL145" s="26"/>
      <c r="AM145" s="26"/>
      <c r="AN145" s="26"/>
    </row>
    <row r="146" spans="1:40" x14ac:dyDescent="0.2">
      <c r="A146" s="26" t="s">
        <v>28</v>
      </c>
      <c r="B146" s="9">
        <v>2014</v>
      </c>
      <c r="C146" s="45">
        <v>0</v>
      </c>
      <c r="D146" s="43">
        <v>0</v>
      </c>
      <c r="E146" s="107"/>
      <c r="F146" s="108"/>
      <c r="G146" s="45">
        <v>13</v>
      </c>
      <c r="H146" s="43">
        <v>14251135</v>
      </c>
      <c r="I146" s="45">
        <v>10</v>
      </c>
      <c r="J146" s="43">
        <v>5309199</v>
      </c>
      <c r="K146" s="45">
        <v>0</v>
      </c>
      <c r="L146" s="43">
        <v>0</v>
      </c>
      <c r="M146" s="45">
        <v>3</v>
      </c>
      <c r="N146" s="43">
        <v>170720</v>
      </c>
      <c r="O146" s="45">
        <v>0</v>
      </c>
      <c r="P146" s="43">
        <v>0</v>
      </c>
      <c r="Q146" s="45">
        <v>0</v>
      </c>
      <c r="R146" s="43">
        <v>0</v>
      </c>
      <c r="S146" s="10">
        <v>0</v>
      </c>
      <c r="T146" s="10">
        <v>0</v>
      </c>
      <c r="U146" s="21">
        <f t="shared" si="39"/>
        <v>26</v>
      </c>
      <c r="V146" s="22">
        <f t="shared" si="40"/>
        <v>19731054</v>
      </c>
      <c r="W146" s="19">
        <f>U146-'Non-Residential - New Const'!U133</f>
        <v>17</v>
      </c>
      <c r="X146" s="13">
        <f>W146/'Non-Residential - New Const'!U133</f>
        <v>1.8888888888888888</v>
      </c>
      <c r="Y146" s="12">
        <f>V146-'Non-Residential - New Const'!V133</f>
        <v>13063294</v>
      </c>
      <c r="Z146" s="13">
        <f>Y146/'Non-Residential - New Const'!V133</f>
        <v>1.9591727956615115</v>
      </c>
      <c r="AA146" s="12">
        <f t="shared" si="41"/>
        <v>-132569988</v>
      </c>
      <c r="AC146" s="26"/>
      <c r="AD146" s="26"/>
      <c r="AE146" s="26"/>
      <c r="AF146" s="26"/>
      <c r="AG146" s="26"/>
      <c r="AH146" s="26"/>
      <c r="AI146" s="26"/>
      <c r="AJ146" s="26"/>
      <c r="AK146" s="26"/>
      <c r="AL146" s="26"/>
      <c r="AM146" s="26"/>
      <c r="AN146" s="26"/>
    </row>
    <row r="147" spans="1:40" ht="13.5" thickBot="1" x14ac:dyDescent="0.25">
      <c r="A147" s="27" t="s">
        <v>29</v>
      </c>
      <c r="B147" s="15">
        <v>2014</v>
      </c>
      <c r="C147" s="46">
        <f>SUM(C135:C146)</f>
        <v>3</v>
      </c>
      <c r="D147" s="44">
        <f>SUM(D135:D146)</f>
        <v>2186697</v>
      </c>
      <c r="E147" s="109"/>
      <c r="F147" s="110"/>
      <c r="G147" s="46">
        <f t="shared" ref="G147:W147" si="43">SUM(G135:G146)</f>
        <v>132</v>
      </c>
      <c r="H147" s="44">
        <f t="shared" si="43"/>
        <v>130364445</v>
      </c>
      <c r="I147" s="46">
        <f t="shared" si="43"/>
        <v>65</v>
      </c>
      <c r="J147" s="44">
        <f t="shared" si="43"/>
        <v>83334886</v>
      </c>
      <c r="K147" s="46">
        <f t="shared" si="43"/>
        <v>0</v>
      </c>
      <c r="L147" s="44">
        <f t="shared" si="43"/>
        <v>0</v>
      </c>
      <c r="M147" s="46">
        <f t="shared" si="43"/>
        <v>14</v>
      </c>
      <c r="N147" s="44">
        <f t="shared" si="43"/>
        <v>1444861</v>
      </c>
      <c r="O147" s="46">
        <f t="shared" si="43"/>
        <v>0</v>
      </c>
      <c r="P147" s="44">
        <f t="shared" si="43"/>
        <v>0</v>
      </c>
      <c r="Q147" s="46">
        <f t="shared" si="43"/>
        <v>0</v>
      </c>
      <c r="R147" s="44">
        <f t="shared" si="43"/>
        <v>0</v>
      </c>
      <c r="S147" s="16">
        <f t="shared" si="43"/>
        <v>4</v>
      </c>
      <c r="T147" s="16">
        <f t="shared" si="43"/>
        <v>9371290</v>
      </c>
      <c r="U147" s="23">
        <f t="shared" si="43"/>
        <v>218</v>
      </c>
      <c r="V147" s="24">
        <f t="shared" si="43"/>
        <v>226702179</v>
      </c>
      <c r="W147" s="20">
        <f t="shared" si="43"/>
        <v>29</v>
      </c>
      <c r="X147" s="18">
        <f>W147/'Non-Residential - New Const'!U134</f>
        <v>0.15343915343915343</v>
      </c>
      <c r="Y147" s="17">
        <f>SUM(Y135:Y146)</f>
        <v>-132569988</v>
      </c>
      <c r="Z147" s="18">
        <f>Y147/'Non-Residential - New Const'!V134</f>
        <v>-0.36899598737911699</v>
      </c>
      <c r="AA147" s="17">
        <f>Y147</f>
        <v>-132569988</v>
      </c>
      <c r="AC147" s="26"/>
      <c r="AD147" s="26"/>
      <c r="AE147" s="26"/>
      <c r="AF147" s="26"/>
      <c r="AG147" s="26"/>
      <c r="AH147" s="26"/>
      <c r="AI147" s="26"/>
      <c r="AJ147" s="26"/>
      <c r="AK147" s="26"/>
      <c r="AL147" s="26"/>
      <c r="AM147" s="26"/>
      <c r="AN147" s="26"/>
    </row>
    <row r="148" spans="1:40" x14ac:dyDescent="0.2">
      <c r="A148" s="26" t="s">
        <v>17</v>
      </c>
      <c r="B148" s="9">
        <v>2015</v>
      </c>
      <c r="C148" s="45">
        <v>0</v>
      </c>
      <c r="D148" s="43">
        <v>0</v>
      </c>
      <c r="E148" s="45">
        <v>0</v>
      </c>
      <c r="F148" s="43">
        <v>0</v>
      </c>
      <c r="G148" s="45">
        <v>4</v>
      </c>
      <c r="H148" s="43">
        <v>15450952</v>
      </c>
      <c r="I148" s="45">
        <v>2</v>
      </c>
      <c r="J148" s="43">
        <v>1656800</v>
      </c>
      <c r="K148" s="45">
        <v>0</v>
      </c>
      <c r="L148" s="43">
        <v>0</v>
      </c>
      <c r="M148" s="45">
        <v>4</v>
      </c>
      <c r="N148" s="43">
        <v>142844</v>
      </c>
      <c r="O148" s="45">
        <v>0</v>
      </c>
      <c r="P148" s="43">
        <v>0</v>
      </c>
      <c r="Q148" s="45">
        <v>0</v>
      </c>
      <c r="R148" s="43">
        <v>0</v>
      </c>
      <c r="S148" s="10">
        <v>0</v>
      </c>
      <c r="T148" s="10">
        <v>0</v>
      </c>
      <c r="U148" s="21">
        <f t="shared" ref="U148:U159" si="44">SUM(C148+G148+I148+K148+M148+O148+Q148+S148+E148)</f>
        <v>10</v>
      </c>
      <c r="V148" s="22">
        <f t="shared" ref="V148:V159" si="45">SUM(D148+H148+J148+L148+N148+P148+R148+T148+F148)</f>
        <v>17250596</v>
      </c>
      <c r="W148" s="19">
        <f>U148-'Non-Residential - New Const'!U135</f>
        <v>-11</v>
      </c>
      <c r="X148" s="13">
        <f>W148/'Non-Residential - New Const'!U135</f>
        <v>-0.52380952380952384</v>
      </c>
      <c r="Y148" s="12">
        <f>V148-'Non-Residential - New Const'!V135</f>
        <v>-27265083</v>
      </c>
      <c r="Z148" s="13">
        <f>Y148/'Non-Residential - New Const'!V135</f>
        <v>-0.61248269401888711</v>
      </c>
      <c r="AA148" s="12">
        <f>Y148</f>
        <v>-27265083</v>
      </c>
      <c r="AC148" s="26">
        <f t="array" ref="AC148:AN149">TRANSPOSE(U148:V159)</f>
        <v>10</v>
      </c>
      <c r="AD148" s="26">
        <v>21</v>
      </c>
      <c r="AE148" s="26">
        <v>35</v>
      </c>
      <c r="AF148" s="26">
        <v>37</v>
      </c>
      <c r="AG148" s="26">
        <v>41</v>
      </c>
      <c r="AH148" s="26">
        <v>38</v>
      </c>
      <c r="AI148" s="26">
        <v>37</v>
      </c>
      <c r="AJ148" s="26">
        <v>54</v>
      </c>
      <c r="AK148" s="26">
        <v>72</v>
      </c>
      <c r="AL148" s="26">
        <v>44</v>
      </c>
      <c r="AM148" s="26">
        <v>20</v>
      </c>
      <c r="AN148" s="26">
        <v>15</v>
      </c>
    </row>
    <row r="149" spans="1:40" x14ac:dyDescent="0.2">
      <c r="A149" s="26" t="s">
        <v>18</v>
      </c>
      <c r="B149" s="9">
        <v>2015</v>
      </c>
      <c r="C149" s="45">
        <v>0</v>
      </c>
      <c r="D149" s="43">
        <v>0</v>
      </c>
      <c r="E149" s="45">
        <v>0</v>
      </c>
      <c r="F149" s="43">
        <v>0</v>
      </c>
      <c r="G149" s="45">
        <v>6</v>
      </c>
      <c r="H149" s="43">
        <v>42524689</v>
      </c>
      <c r="I149" s="45">
        <v>11</v>
      </c>
      <c r="J149" s="43">
        <v>6827556</v>
      </c>
      <c r="K149" s="45">
        <v>0</v>
      </c>
      <c r="L149" s="43">
        <v>0</v>
      </c>
      <c r="M149" s="45">
        <v>3</v>
      </c>
      <c r="N149" s="43">
        <v>75760</v>
      </c>
      <c r="O149" s="45">
        <v>0</v>
      </c>
      <c r="P149" s="43">
        <v>0</v>
      </c>
      <c r="Q149" s="45">
        <v>0</v>
      </c>
      <c r="R149" s="43">
        <v>0</v>
      </c>
      <c r="S149" s="10">
        <v>1</v>
      </c>
      <c r="T149" s="10">
        <v>41900626</v>
      </c>
      <c r="U149" s="21">
        <f t="shared" si="44"/>
        <v>21</v>
      </c>
      <c r="V149" s="22">
        <f t="shared" si="45"/>
        <v>91328631</v>
      </c>
      <c r="W149" s="19">
        <f>U149-'Non-Residential - New Const'!U136</f>
        <v>12</v>
      </c>
      <c r="X149" s="13">
        <f>W149/'Non-Residential - New Const'!U136</f>
        <v>1.3333333333333333</v>
      </c>
      <c r="Y149" s="12">
        <f>V149-'Non-Residential - New Const'!V136</f>
        <v>86174479</v>
      </c>
      <c r="Z149" s="13">
        <f>Y149/'Non-Residential - New Const'!V136</f>
        <v>16.719429112684299</v>
      </c>
      <c r="AA149" s="12">
        <f t="shared" ref="AA149:AA159" si="46">AA148+Y149</f>
        <v>58909396</v>
      </c>
      <c r="AC149" s="26">
        <v>17250596</v>
      </c>
      <c r="AD149" s="26">
        <v>91328631</v>
      </c>
      <c r="AE149" s="26">
        <v>11959214</v>
      </c>
      <c r="AF149" s="26">
        <v>26840383</v>
      </c>
      <c r="AG149" s="26">
        <v>22889300</v>
      </c>
      <c r="AH149" s="26">
        <v>41888139</v>
      </c>
      <c r="AI149" s="26">
        <v>13990176</v>
      </c>
      <c r="AJ149" s="26">
        <v>29353624</v>
      </c>
      <c r="AK149" s="26">
        <v>59342684</v>
      </c>
      <c r="AL149" s="26">
        <v>41223441</v>
      </c>
      <c r="AM149" s="26">
        <v>9340208</v>
      </c>
      <c r="AN149" s="26">
        <v>9790524</v>
      </c>
    </row>
    <row r="150" spans="1:40" x14ac:dyDescent="0.2">
      <c r="A150" s="26" t="s">
        <v>19</v>
      </c>
      <c r="B150" s="9">
        <v>2015</v>
      </c>
      <c r="C150" s="45">
        <v>4</v>
      </c>
      <c r="D150" s="43">
        <v>942074</v>
      </c>
      <c r="E150" s="45">
        <v>4</v>
      </c>
      <c r="F150" s="43">
        <v>137800</v>
      </c>
      <c r="G150" s="45">
        <v>16</v>
      </c>
      <c r="H150" s="43">
        <v>6662495</v>
      </c>
      <c r="I150" s="45">
        <v>4</v>
      </c>
      <c r="J150" s="43">
        <v>2400139</v>
      </c>
      <c r="K150" s="45">
        <v>0</v>
      </c>
      <c r="L150" s="43">
        <v>0</v>
      </c>
      <c r="M150" s="45">
        <v>4</v>
      </c>
      <c r="N150" s="43">
        <v>374558</v>
      </c>
      <c r="O150" s="45">
        <v>0</v>
      </c>
      <c r="P150" s="43">
        <v>0</v>
      </c>
      <c r="Q150" s="45">
        <v>0</v>
      </c>
      <c r="R150" s="43">
        <v>0</v>
      </c>
      <c r="S150" s="10">
        <v>3</v>
      </c>
      <c r="T150" s="10">
        <v>1442148</v>
      </c>
      <c r="U150" s="21">
        <f t="shared" si="44"/>
        <v>35</v>
      </c>
      <c r="V150" s="22">
        <f t="shared" si="45"/>
        <v>11959214</v>
      </c>
      <c r="W150" s="19">
        <f>U150-'Non-Residential - New Const'!U137</f>
        <v>21</v>
      </c>
      <c r="X150" s="13">
        <f>W150/'Non-Residential - New Const'!U137</f>
        <v>1.5</v>
      </c>
      <c r="Y150" s="12">
        <f>V150-'Non-Residential - New Const'!V137</f>
        <v>-35463</v>
      </c>
      <c r="Z150" s="13">
        <f>Y150/'Non-Residential - New Const'!V137</f>
        <v>-2.956561481397123E-3</v>
      </c>
      <c r="AA150" s="12">
        <f t="shared" si="46"/>
        <v>58873933</v>
      </c>
      <c r="AC150" s="134">
        <f>AC149/$AC$138</f>
        <v>17.250596000000002</v>
      </c>
      <c r="AD150" s="134">
        <f t="shared" ref="AD150" si="47">AD149/$AC$138</f>
        <v>91.328631000000001</v>
      </c>
      <c r="AE150" s="134">
        <f t="shared" ref="AE150" si="48">AE149/$AC$138</f>
        <v>11.959213999999999</v>
      </c>
      <c r="AF150" s="134">
        <f t="shared" ref="AF150" si="49">AF149/$AC$138</f>
        <v>26.840382999999999</v>
      </c>
      <c r="AG150" s="134">
        <f t="shared" ref="AG150" si="50">AG149/$AC$138</f>
        <v>22.889299999999999</v>
      </c>
      <c r="AH150" s="134">
        <f t="shared" ref="AH150" si="51">AH149/$AC$138</f>
        <v>41.888139000000002</v>
      </c>
      <c r="AI150" s="134">
        <f t="shared" ref="AI150" si="52">AI149/$AC$138</f>
        <v>13.990176</v>
      </c>
      <c r="AJ150" s="134">
        <f t="shared" ref="AJ150" si="53">AJ149/$AC$138</f>
        <v>29.353624</v>
      </c>
      <c r="AK150" s="134">
        <f t="shared" ref="AK150" si="54">AK149/$AC$138</f>
        <v>59.342683999999998</v>
      </c>
      <c r="AL150" s="134">
        <f t="shared" ref="AL150" si="55">AL149/$AC$138</f>
        <v>41.223441000000001</v>
      </c>
      <c r="AM150" s="134">
        <f t="shared" ref="AM150" si="56">AM149/$AC$138</f>
        <v>9.3402080000000005</v>
      </c>
      <c r="AN150" s="134">
        <f t="shared" ref="AN150" si="57">AN149/$AC$138</f>
        <v>9.7905239999999996</v>
      </c>
    </row>
    <row r="151" spans="1:40" x14ac:dyDescent="0.2">
      <c r="A151" s="26" t="s">
        <v>20</v>
      </c>
      <c r="B151" s="9">
        <v>2015</v>
      </c>
      <c r="C151" s="45">
        <v>2</v>
      </c>
      <c r="D151" s="43">
        <v>681147</v>
      </c>
      <c r="E151" s="45">
        <v>5</v>
      </c>
      <c r="F151" s="43">
        <v>312000</v>
      </c>
      <c r="G151" s="45">
        <v>11</v>
      </c>
      <c r="H151" s="43">
        <v>16687457</v>
      </c>
      <c r="I151" s="45">
        <v>7</v>
      </c>
      <c r="J151" s="43">
        <v>3251226</v>
      </c>
      <c r="K151" s="45">
        <v>0</v>
      </c>
      <c r="L151" s="43">
        <v>0</v>
      </c>
      <c r="M151" s="45">
        <v>10</v>
      </c>
      <c r="N151" s="43">
        <v>628535</v>
      </c>
      <c r="O151" s="45">
        <v>0</v>
      </c>
      <c r="P151" s="43">
        <v>0</v>
      </c>
      <c r="Q151" s="45">
        <v>0</v>
      </c>
      <c r="R151" s="43">
        <v>0</v>
      </c>
      <c r="S151" s="10">
        <v>2</v>
      </c>
      <c r="T151" s="10">
        <v>5280018</v>
      </c>
      <c r="U151" s="21">
        <f t="shared" si="44"/>
        <v>37</v>
      </c>
      <c r="V151" s="22">
        <f t="shared" si="45"/>
        <v>26840383</v>
      </c>
      <c r="W151" s="19">
        <f>U151-'Non-Residential - New Const'!U138</f>
        <v>21</v>
      </c>
      <c r="X151" s="13">
        <f>W151/'Non-Residential - New Const'!U138</f>
        <v>1.3125</v>
      </c>
      <c r="Y151" s="12">
        <f>V151-'Non-Residential - New Const'!V138</f>
        <v>2014374</v>
      </c>
      <c r="Z151" s="13">
        <f>Y151/'Non-Residential - New Const'!V138</f>
        <v>8.1139662843109417E-2</v>
      </c>
      <c r="AA151" s="12">
        <f t="shared" si="46"/>
        <v>60888307</v>
      </c>
      <c r="AC151" s="26"/>
      <c r="AD151" s="26"/>
      <c r="AE151" s="26"/>
      <c r="AF151" s="26"/>
      <c r="AG151" s="26"/>
      <c r="AH151" s="26"/>
      <c r="AI151" s="26"/>
      <c r="AJ151" s="26"/>
      <c r="AK151" s="26"/>
      <c r="AL151" s="26"/>
      <c r="AM151" s="26"/>
      <c r="AN151" s="26"/>
    </row>
    <row r="152" spans="1:40" x14ac:dyDescent="0.2">
      <c r="A152" s="26" t="s">
        <v>21</v>
      </c>
      <c r="B152" s="9">
        <v>2015</v>
      </c>
      <c r="C152" s="45">
        <v>1</v>
      </c>
      <c r="D152" s="43">
        <v>171059</v>
      </c>
      <c r="E152" s="45">
        <v>5</v>
      </c>
      <c r="F152" s="43">
        <v>1985000</v>
      </c>
      <c r="G152" s="45">
        <v>14</v>
      </c>
      <c r="H152" s="43">
        <v>3492897</v>
      </c>
      <c r="I152" s="45">
        <v>8</v>
      </c>
      <c r="J152" s="43">
        <v>13793025</v>
      </c>
      <c r="K152" s="45">
        <v>0</v>
      </c>
      <c r="L152" s="43">
        <v>0</v>
      </c>
      <c r="M152" s="45">
        <v>12</v>
      </c>
      <c r="N152" s="43">
        <v>1467793</v>
      </c>
      <c r="O152" s="45">
        <v>0</v>
      </c>
      <c r="P152" s="43">
        <v>0</v>
      </c>
      <c r="Q152" s="45">
        <v>0</v>
      </c>
      <c r="R152" s="43">
        <v>0</v>
      </c>
      <c r="S152" s="10">
        <v>1</v>
      </c>
      <c r="T152" s="10">
        <v>1979526</v>
      </c>
      <c r="U152" s="21">
        <f t="shared" si="44"/>
        <v>41</v>
      </c>
      <c r="V152" s="22">
        <f t="shared" si="45"/>
        <v>22889300</v>
      </c>
      <c r="W152" s="19">
        <f>U152-'Non-Residential - New Const'!U139</f>
        <v>28</v>
      </c>
      <c r="X152" s="13">
        <f>W152/'Non-Residential - New Const'!U139</f>
        <v>2.1538461538461537</v>
      </c>
      <c r="Y152" s="12">
        <f>V152-'Non-Residential - New Const'!V139</f>
        <v>15997957</v>
      </c>
      <c r="Z152" s="13">
        <f>Y152/'Non-Residential - New Const'!V139</f>
        <v>2.3214570802817391</v>
      </c>
      <c r="AA152" s="12">
        <f t="shared" si="46"/>
        <v>76886264</v>
      </c>
      <c r="AC152" s="26"/>
      <c r="AD152" s="26"/>
      <c r="AE152" s="26"/>
      <c r="AF152" s="26"/>
      <c r="AG152" s="26"/>
      <c r="AH152" s="26"/>
      <c r="AI152" s="26"/>
      <c r="AJ152" s="26"/>
      <c r="AK152" s="26"/>
      <c r="AL152" s="26"/>
      <c r="AM152" s="26"/>
      <c r="AN152" s="26"/>
    </row>
    <row r="153" spans="1:40" x14ac:dyDescent="0.2">
      <c r="A153" s="26" t="s">
        <v>22</v>
      </c>
      <c r="B153" s="9">
        <v>2015</v>
      </c>
      <c r="C153" s="45">
        <v>3</v>
      </c>
      <c r="D153" s="43">
        <v>54000</v>
      </c>
      <c r="E153" s="45">
        <v>5</v>
      </c>
      <c r="F153" s="43">
        <v>277000</v>
      </c>
      <c r="G153" s="45">
        <v>5</v>
      </c>
      <c r="H153" s="43">
        <v>14035800</v>
      </c>
      <c r="I153" s="45">
        <v>17</v>
      </c>
      <c r="J153" s="43">
        <v>25822378</v>
      </c>
      <c r="K153" s="45">
        <v>0</v>
      </c>
      <c r="L153" s="43">
        <v>0</v>
      </c>
      <c r="M153" s="45">
        <v>5</v>
      </c>
      <c r="N153" s="43">
        <v>868702</v>
      </c>
      <c r="O153" s="45">
        <v>0</v>
      </c>
      <c r="P153" s="43">
        <v>0</v>
      </c>
      <c r="Q153" s="45">
        <v>0</v>
      </c>
      <c r="R153" s="43">
        <v>0</v>
      </c>
      <c r="S153" s="10">
        <v>3</v>
      </c>
      <c r="T153" s="10">
        <v>830259</v>
      </c>
      <c r="U153" s="21">
        <f t="shared" si="44"/>
        <v>38</v>
      </c>
      <c r="V153" s="22">
        <f t="shared" si="45"/>
        <v>41888139</v>
      </c>
      <c r="W153" s="19">
        <f>U153-'Non-Residential - New Const'!U140</f>
        <v>19</v>
      </c>
      <c r="X153" s="13">
        <f>W153/'Non-Residential - New Const'!U140</f>
        <v>1</v>
      </c>
      <c r="Y153" s="12">
        <f>V153-'Non-Residential - New Const'!V140</f>
        <v>21894974</v>
      </c>
      <c r="Z153" s="13">
        <f>Y153/'Non-Residential - New Const'!V140</f>
        <v>1.0951229582709892</v>
      </c>
      <c r="AA153" s="12">
        <f t="shared" si="46"/>
        <v>98781238</v>
      </c>
      <c r="AC153" s="26"/>
      <c r="AD153" s="26"/>
      <c r="AE153" s="26"/>
      <c r="AF153" s="26"/>
      <c r="AG153" s="26"/>
      <c r="AH153" s="26"/>
      <c r="AI153" s="26"/>
      <c r="AJ153" s="26"/>
      <c r="AK153" s="26"/>
      <c r="AL153" s="26"/>
      <c r="AM153" s="26"/>
      <c r="AN153" s="26"/>
    </row>
    <row r="154" spans="1:40" x14ac:dyDescent="0.2">
      <c r="A154" s="26" t="s">
        <v>23</v>
      </c>
      <c r="B154" s="9">
        <v>2015</v>
      </c>
      <c r="C154" s="45">
        <v>4</v>
      </c>
      <c r="D154" s="43">
        <v>264885</v>
      </c>
      <c r="E154" s="45">
        <v>8</v>
      </c>
      <c r="F154" s="43">
        <v>575000</v>
      </c>
      <c r="G154" s="45">
        <v>15</v>
      </c>
      <c r="H154" s="43">
        <v>11650328</v>
      </c>
      <c r="I154" s="45">
        <v>4</v>
      </c>
      <c r="J154" s="43">
        <v>844963</v>
      </c>
      <c r="K154" s="45">
        <v>0</v>
      </c>
      <c r="L154" s="43">
        <v>0</v>
      </c>
      <c r="M154" s="45">
        <v>6</v>
      </c>
      <c r="N154" s="43">
        <v>655000</v>
      </c>
      <c r="O154" s="45">
        <v>0</v>
      </c>
      <c r="P154" s="43">
        <v>0</v>
      </c>
      <c r="Q154" s="45">
        <v>0</v>
      </c>
      <c r="R154" s="43">
        <v>0</v>
      </c>
      <c r="S154" s="10">
        <v>0</v>
      </c>
      <c r="T154" s="10">
        <v>0</v>
      </c>
      <c r="U154" s="21">
        <f t="shared" si="44"/>
        <v>37</v>
      </c>
      <c r="V154" s="22">
        <f t="shared" si="45"/>
        <v>13990176</v>
      </c>
      <c r="W154" s="19">
        <f>U154-'Non-Residential - New Const'!U141</f>
        <v>21</v>
      </c>
      <c r="X154" s="13">
        <f>W154/'Non-Residential - New Const'!U141</f>
        <v>1.3125</v>
      </c>
      <c r="Y154" s="12">
        <f>V154-'Non-Residential - New Const'!V141</f>
        <v>-3257544</v>
      </c>
      <c r="Z154" s="13">
        <f>Y154/'Non-Residential - New Const'!V141</f>
        <v>-0.18886809386979844</v>
      </c>
      <c r="AA154" s="12">
        <f t="shared" si="46"/>
        <v>95523694</v>
      </c>
      <c r="AC154" s="26"/>
      <c r="AD154" s="26"/>
      <c r="AE154" s="26"/>
      <c r="AF154" s="26"/>
      <c r="AG154" s="26"/>
      <c r="AH154" s="26"/>
      <c r="AI154" s="26"/>
      <c r="AJ154" s="26"/>
      <c r="AK154" s="26"/>
      <c r="AL154" s="26"/>
      <c r="AM154" s="26"/>
      <c r="AN154" s="26"/>
    </row>
    <row r="155" spans="1:40" x14ac:dyDescent="0.2">
      <c r="A155" s="26" t="s">
        <v>24</v>
      </c>
      <c r="B155" s="9">
        <v>2015</v>
      </c>
      <c r="C155" s="45">
        <v>2</v>
      </c>
      <c r="D155" s="43">
        <v>39491</v>
      </c>
      <c r="E155" s="45">
        <v>6</v>
      </c>
      <c r="F155" s="43">
        <v>1753000</v>
      </c>
      <c r="G155" s="45">
        <v>11</v>
      </c>
      <c r="H155" s="43">
        <v>18932933</v>
      </c>
      <c r="I155" s="45">
        <v>11</v>
      </c>
      <c r="J155" s="43">
        <v>4620679</v>
      </c>
      <c r="K155" s="45">
        <v>1</v>
      </c>
      <c r="L155" s="43">
        <v>350000</v>
      </c>
      <c r="M155" s="45">
        <v>18</v>
      </c>
      <c r="N155" s="43">
        <v>612450</v>
      </c>
      <c r="O155" s="45">
        <v>0</v>
      </c>
      <c r="P155" s="43">
        <v>0</v>
      </c>
      <c r="Q155" s="45">
        <v>0</v>
      </c>
      <c r="R155" s="43">
        <v>0</v>
      </c>
      <c r="S155" s="10">
        <v>5</v>
      </c>
      <c r="T155" s="10">
        <v>3045071</v>
      </c>
      <c r="U155" s="21">
        <f t="shared" si="44"/>
        <v>54</v>
      </c>
      <c r="V155" s="22">
        <f t="shared" si="45"/>
        <v>29353624</v>
      </c>
      <c r="W155" s="19">
        <f>U155-'Non-Residential - New Const'!U142</f>
        <v>37</v>
      </c>
      <c r="X155" s="13">
        <f>W155/'Non-Residential - New Const'!U142</f>
        <v>2.1764705882352939</v>
      </c>
      <c r="Y155" s="12">
        <f>V155-'Non-Residential - New Const'!V142</f>
        <v>4357385</v>
      </c>
      <c r="Z155" s="13">
        <f>Y155/'Non-Residential - New Const'!V142</f>
        <v>0.17432162494525677</v>
      </c>
      <c r="AA155" s="12">
        <f t="shared" si="46"/>
        <v>99881079</v>
      </c>
      <c r="AC155" s="26"/>
      <c r="AD155" s="26"/>
      <c r="AE155" s="26"/>
      <c r="AF155" s="26"/>
      <c r="AG155" s="26"/>
      <c r="AH155" s="26"/>
      <c r="AI155" s="26"/>
      <c r="AJ155" s="26"/>
      <c r="AK155" s="26"/>
      <c r="AL155" s="26"/>
      <c r="AM155" s="26"/>
      <c r="AN155" s="26"/>
    </row>
    <row r="156" spans="1:40" x14ac:dyDescent="0.2">
      <c r="A156" s="26" t="s">
        <v>25</v>
      </c>
      <c r="B156" s="9">
        <v>2015</v>
      </c>
      <c r="C156" s="45">
        <v>4</v>
      </c>
      <c r="D156" s="43">
        <v>1079132</v>
      </c>
      <c r="E156" s="45">
        <v>7</v>
      </c>
      <c r="F156" s="43">
        <v>238700</v>
      </c>
      <c r="G156" s="45">
        <v>32</v>
      </c>
      <c r="H156" s="43">
        <v>41133199</v>
      </c>
      <c r="I156" s="45">
        <v>6</v>
      </c>
      <c r="J156" s="43">
        <v>562698</v>
      </c>
      <c r="K156" s="45">
        <v>1</v>
      </c>
      <c r="L156" s="43">
        <v>2150000</v>
      </c>
      <c r="M156" s="45">
        <v>19</v>
      </c>
      <c r="N156" s="43">
        <v>1073200</v>
      </c>
      <c r="O156" s="45">
        <v>0</v>
      </c>
      <c r="P156" s="43">
        <v>0</v>
      </c>
      <c r="Q156" s="45">
        <v>0</v>
      </c>
      <c r="R156" s="43">
        <v>0</v>
      </c>
      <c r="S156" s="10">
        <v>3</v>
      </c>
      <c r="T156" s="10">
        <v>13105755</v>
      </c>
      <c r="U156" s="21">
        <f t="shared" si="44"/>
        <v>72</v>
      </c>
      <c r="V156" s="22">
        <f t="shared" si="45"/>
        <v>59342684</v>
      </c>
      <c r="W156" s="19">
        <f>U156-'Non-Residential - New Const'!U143</f>
        <v>51</v>
      </c>
      <c r="X156" s="13">
        <f>W156/'Non-Residential - New Const'!U143</f>
        <v>2.4285714285714284</v>
      </c>
      <c r="Y156" s="12">
        <f>V156-'Non-Residential - New Const'!V143</f>
        <v>33060914</v>
      </c>
      <c r="Z156" s="13">
        <f>Y156/'Non-Residential - New Const'!V143</f>
        <v>1.257940922548215</v>
      </c>
      <c r="AA156" s="12">
        <f t="shared" si="46"/>
        <v>132941993</v>
      </c>
      <c r="AC156" s="26"/>
      <c r="AD156" s="26"/>
      <c r="AE156" s="26"/>
      <c r="AF156" s="26"/>
      <c r="AG156" s="26"/>
      <c r="AH156" s="26"/>
      <c r="AI156" s="26"/>
      <c r="AJ156" s="26"/>
      <c r="AK156" s="26"/>
      <c r="AL156" s="26"/>
      <c r="AM156" s="26"/>
      <c r="AN156" s="26"/>
    </row>
    <row r="157" spans="1:40" x14ac:dyDescent="0.2">
      <c r="A157" s="26" t="s">
        <v>26</v>
      </c>
      <c r="B157" s="9">
        <v>2015</v>
      </c>
      <c r="C157" s="45">
        <v>0</v>
      </c>
      <c r="D157" s="43">
        <v>0</v>
      </c>
      <c r="E157" s="45">
        <v>2</v>
      </c>
      <c r="F157" s="43">
        <v>125000</v>
      </c>
      <c r="G157" s="45">
        <v>11</v>
      </c>
      <c r="H157" s="43">
        <v>6243795</v>
      </c>
      <c r="I157" s="45">
        <v>16</v>
      </c>
      <c r="J157" s="43">
        <v>19256959</v>
      </c>
      <c r="K157" s="45">
        <v>0</v>
      </c>
      <c r="L157" s="43">
        <v>0</v>
      </c>
      <c r="M157" s="45">
        <v>11</v>
      </c>
      <c r="N157" s="43">
        <v>889456</v>
      </c>
      <c r="O157" s="45">
        <v>0</v>
      </c>
      <c r="P157" s="43">
        <v>0</v>
      </c>
      <c r="Q157" s="45">
        <v>0</v>
      </c>
      <c r="R157" s="43">
        <v>0</v>
      </c>
      <c r="S157" s="10">
        <v>4</v>
      </c>
      <c r="T157" s="10">
        <v>14708231</v>
      </c>
      <c r="U157" s="21">
        <f t="shared" si="44"/>
        <v>44</v>
      </c>
      <c r="V157" s="22">
        <f t="shared" si="45"/>
        <v>41223441</v>
      </c>
      <c r="W157" s="19">
        <f>U157-'Non-Residential - New Const'!U144</f>
        <v>15</v>
      </c>
      <c r="X157" s="13">
        <f>W157/'Non-Residential - New Const'!U144</f>
        <v>0.51724137931034486</v>
      </c>
      <c r="Y157" s="12">
        <f>V157-'Non-Residential - New Const'!V144</f>
        <v>23774950</v>
      </c>
      <c r="Z157" s="13">
        <f>Y157/'Non-Residential - New Const'!V144</f>
        <v>1.3625791479618496</v>
      </c>
      <c r="AA157" s="12">
        <f t="shared" si="46"/>
        <v>156716943</v>
      </c>
      <c r="AC157" s="26"/>
      <c r="AD157" s="26"/>
      <c r="AE157" s="26"/>
      <c r="AF157" s="26"/>
      <c r="AG157" s="26"/>
      <c r="AH157" s="26"/>
      <c r="AI157" s="26"/>
      <c r="AJ157" s="26"/>
      <c r="AK157" s="26"/>
      <c r="AL157" s="26"/>
      <c r="AM157" s="26"/>
      <c r="AN157" s="26"/>
    </row>
    <row r="158" spans="1:40" x14ac:dyDescent="0.2">
      <c r="A158" s="26" t="s">
        <v>27</v>
      </c>
      <c r="B158" s="9">
        <v>2015</v>
      </c>
      <c r="C158" s="45">
        <v>1</v>
      </c>
      <c r="D158" s="43">
        <v>30000</v>
      </c>
      <c r="E158" s="45">
        <v>0</v>
      </c>
      <c r="F158" s="43">
        <v>0</v>
      </c>
      <c r="G158" s="45">
        <v>6</v>
      </c>
      <c r="H158" s="43">
        <v>7093044</v>
      </c>
      <c r="I158" s="45">
        <v>7</v>
      </c>
      <c r="J158" s="43">
        <v>1953313</v>
      </c>
      <c r="K158" s="45">
        <v>0</v>
      </c>
      <c r="L158" s="43">
        <v>0</v>
      </c>
      <c r="M158" s="45">
        <v>6</v>
      </c>
      <c r="N158" s="43">
        <v>263851</v>
      </c>
      <c r="O158" s="45">
        <v>0</v>
      </c>
      <c r="P158" s="43">
        <v>0</v>
      </c>
      <c r="Q158" s="45">
        <v>0</v>
      </c>
      <c r="R158" s="43">
        <v>0</v>
      </c>
      <c r="S158" s="10">
        <v>0</v>
      </c>
      <c r="T158" s="10">
        <v>0</v>
      </c>
      <c r="U158" s="21">
        <f t="shared" si="44"/>
        <v>20</v>
      </c>
      <c r="V158" s="22">
        <f t="shared" si="45"/>
        <v>9340208</v>
      </c>
      <c r="W158" s="19">
        <f>U158-'Non-Residential - New Const'!U145</f>
        <v>3</v>
      </c>
      <c r="X158" s="13">
        <f>W158/'Non-Residential - New Const'!U145</f>
        <v>0.17647058823529413</v>
      </c>
      <c r="Y158" s="12">
        <f>V158-'Non-Residential - New Const'!V145</f>
        <v>1718328</v>
      </c>
      <c r="Z158" s="13">
        <f>Y158/'Non-Residential - New Const'!V145</f>
        <v>0.22544674017434019</v>
      </c>
      <c r="AA158" s="12">
        <f t="shared" si="46"/>
        <v>158435271</v>
      </c>
      <c r="AC158" s="26"/>
      <c r="AD158" s="26"/>
      <c r="AE158" s="26"/>
      <c r="AF158" s="26"/>
      <c r="AG158" s="26"/>
      <c r="AH158" s="26"/>
      <c r="AI158" s="26"/>
      <c r="AJ158" s="26"/>
      <c r="AK158" s="26"/>
      <c r="AL158" s="26"/>
      <c r="AM158" s="26"/>
      <c r="AN158" s="26"/>
    </row>
    <row r="159" spans="1:40" x14ac:dyDescent="0.2">
      <c r="A159" s="26" t="s">
        <v>28</v>
      </c>
      <c r="B159" s="9">
        <v>2015</v>
      </c>
      <c r="C159" s="45">
        <v>0</v>
      </c>
      <c r="D159" s="43">
        <v>0</v>
      </c>
      <c r="E159" s="45">
        <v>0</v>
      </c>
      <c r="F159" s="43">
        <v>0</v>
      </c>
      <c r="G159" s="45">
        <v>5</v>
      </c>
      <c r="H159" s="43">
        <v>2225091</v>
      </c>
      <c r="I159" s="45">
        <v>10</v>
      </c>
      <c r="J159" s="43">
        <v>7565433</v>
      </c>
      <c r="K159" s="45">
        <v>0</v>
      </c>
      <c r="L159" s="43">
        <v>0</v>
      </c>
      <c r="M159" s="45">
        <v>0</v>
      </c>
      <c r="N159" s="43">
        <v>0</v>
      </c>
      <c r="O159" s="45">
        <v>0</v>
      </c>
      <c r="P159" s="43">
        <v>0</v>
      </c>
      <c r="Q159" s="45">
        <v>0</v>
      </c>
      <c r="R159" s="43">
        <v>0</v>
      </c>
      <c r="S159" s="10">
        <v>0</v>
      </c>
      <c r="T159" s="10">
        <v>0</v>
      </c>
      <c r="U159" s="21">
        <f t="shared" si="44"/>
        <v>15</v>
      </c>
      <c r="V159" s="22">
        <f t="shared" si="45"/>
        <v>9790524</v>
      </c>
      <c r="W159" s="19">
        <f>U159-'Non-Residential - New Const'!U146</f>
        <v>-11</v>
      </c>
      <c r="X159" s="13">
        <f>W159/'Non-Residential - New Const'!U146</f>
        <v>-0.42307692307692307</v>
      </c>
      <c r="Y159" s="12">
        <f>V159-'Non-Residential - New Const'!V146</f>
        <v>-9940530</v>
      </c>
      <c r="Z159" s="13">
        <f>Y159/'Non-Residential - New Const'!V146</f>
        <v>-0.50380126677469939</v>
      </c>
      <c r="AA159" s="12">
        <f t="shared" si="46"/>
        <v>148494741</v>
      </c>
      <c r="AC159" s="26"/>
      <c r="AD159" s="26"/>
      <c r="AE159" s="26"/>
      <c r="AF159" s="26"/>
      <c r="AG159" s="26"/>
      <c r="AH159" s="26"/>
      <c r="AI159" s="26"/>
      <c r="AJ159" s="26"/>
      <c r="AK159" s="26"/>
      <c r="AL159" s="26"/>
      <c r="AM159" s="26"/>
      <c r="AN159" s="26"/>
    </row>
    <row r="160" spans="1:40" ht="13.5" thickBot="1" x14ac:dyDescent="0.25">
      <c r="A160" s="27" t="s">
        <v>29</v>
      </c>
      <c r="B160" s="15">
        <v>2015</v>
      </c>
      <c r="C160" s="46">
        <f t="shared" ref="C160:W160" si="58">SUM(C148:C159)</f>
        <v>21</v>
      </c>
      <c r="D160" s="44">
        <f t="shared" si="58"/>
        <v>3261788</v>
      </c>
      <c r="E160" s="46">
        <f t="shared" si="58"/>
        <v>42</v>
      </c>
      <c r="F160" s="44">
        <f t="shared" si="58"/>
        <v>5403500</v>
      </c>
      <c r="G160" s="46">
        <f t="shared" si="58"/>
        <v>136</v>
      </c>
      <c r="H160" s="44">
        <f t="shared" si="58"/>
        <v>186132680</v>
      </c>
      <c r="I160" s="46">
        <f t="shared" si="58"/>
        <v>103</v>
      </c>
      <c r="J160" s="44">
        <f t="shared" si="58"/>
        <v>88555169</v>
      </c>
      <c r="K160" s="46">
        <f t="shared" si="58"/>
        <v>2</v>
      </c>
      <c r="L160" s="44">
        <f t="shared" si="58"/>
        <v>2500000</v>
      </c>
      <c r="M160" s="46">
        <f t="shared" si="58"/>
        <v>98</v>
      </c>
      <c r="N160" s="44">
        <f t="shared" si="58"/>
        <v>7052149</v>
      </c>
      <c r="O160" s="46">
        <f t="shared" si="58"/>
        <v>0</v>
      </c>
      <c r="P160" s="44">
        <f t="shared" si="58"/>
        <v>0</v>
      </c>
      <c r="Q160" s="46">
        <f t="shared" si="58"/>
        <v>0</v>
      </c>
      <c r="R160" s="44">
        <f t="shared" si="58"/>
        <v>0</v>
      </c>
      <c r="S160" s="16">
        <f t="shared" si="58"/>
        <v>22</v>
      </c>
      <c r="T160" s="16">
        <f t="shared" si="58"/>
        <v>82291634</v>
      </c>
      <c r="U160" s="23">
        <f t="shared" si="58"/>
        <v>424</v>
      </c>
      <c r="V160" s="24">
        <f t="shared" si="58"/>
        <v>375196920</v>
      </c>
      <c r="W160" s="20">
        <f t="shared" si="58"/>
        <v>206</v>
      </c>
      <c r="X160" s="18">
        <f>W160/'Non-Residential - New Const'!U147</f>
        <v>0.94495412844036697</v>
      </c>
      <c r="Y160" s="17">
        <f>SUM(Y148:Y159)</f>
        <v>148494741</v>
      </c>
      <c r="Z160" s="18">
        <f>Y160/'Non-Residential - New Const'!V147</f>
        <v>0.65502123382766431</v>
      </c>
      <c r="AA160" s="17">
        <f>Y160</f>
        <v>148494741</v>
      </c>
      <c r="AC160" s="26"/>
      <c r="AD160" s="26"/>
      <c r="AE160" s="26"/>
      <c r="AF160" s="26"/>
      <c r="AG160" s="26"/>
      <c r="AH160" s="26"/>
      <c r="AI160" s="26"/>
      <c r="AJ160" s="26"/>
      <c r="AK160" s="26"/>
      <c r="AL160" s="26"/>
      <c r="AM160" s="26"/>
      <c r="AN160" s="26"/>
    </row>
    <row r="161" spans="1:40" x14ac:dyDescent="0.2">
      <c r="A161" s="26" t="s">
        <v>17</v>
      </c>
      <c r="B161" s="9">
        <v>2016</v>
      </c>
      <c r="C161" s="45">
        <v>0</v>
      </c>
      <c r="D161" s="43">
        <v>0</v>
      </c>
      <c r="E161" s="45">
        <v>0</v>
      </c>
      <c r="F161" s="43">
        <v>0</v>
      </c>
      <c r="G161" s="45">
        <v>4</v>
      </c>
      <c r="H161" s="43">
        <v>9674699</v>
      </c>
      <c r="I161" s="45">
        <v>5</v>
      </c>
      <c r="J161" s="43">
        <v>11037094.690000001</v>
      </c>
      <c r="K161" s="45">
        <v>0</v>
      </c>
      <c r="L161" s="43">
        <v>0</v>
      </c>
      <c r="M161" s="45">
        <v>3</v>
      </c>
      <c r="N161" s="43">
        <v>334460</v>
      </c>
      <c r="O161" s="45">
        <v>0</v>
      </c>
      <c r="P161" s="43">
        <v>0</v>
      </c>
      <c r="Q161" s="45">
        <v>0</v>
      </c>
      <c r="R161" s="43">
        <v>0</v>
      </c>
      <c r="S161" s="10">
        <v>0</v>
      </c>
      <c r="T161" s="10">
        <v>0</v>
      </c>
      <c r="U161" s="21">
        <f t="shared" ref="U161:U172" si="59">SUM(C161+G161+I161+K161+M161+O161+Q161+S161+E161)</f>
        <v>12</v>
      </c>
      <c r="V161" s="22">
        <f t="shared" ref="V161:V172" si="60">SUM(D161+H161+J161+L161+N161+P161+R161+T161+F161)</f>
        <v>21046253.690000001</v>
      </c>
      <c r="W161" s="19">
        <f>U161-'Non-Residential - New Const'!U148</f>
        <v>2</v>
      </c>
      <c r="X161" s="13">
        <f>W161/'Non-Residential - New Const'!U148</f>
        <v>0.2</v>
      </c>
      <c r="Y161" s="12">
        <f>V161-'Non-Residential - New Const'!V148</f>
        <v>3795657.6900000013</v>
      </c>
      <c r="Z161" s="13">
        <f>Y161/'Non-Residential - New Const'!V148</f>
        <v>0.22003052474244955</v>
      </c>
      <c r="AA161" s="12">
        <f>Y161</f>
        <v>3795657.6900000013</v>
      </c>
      <c r="AC161" s="26">
        <f t="array" ref="AC161:AN162">TRANSPOSE(U161:V172)</f>
        <v>12</v>
      </c>
      <c r="AD161" s="26">
        <v>16</v>
      </c>
      <c r="AE161" s="26">
        <v>23</v>
      </c>
      <c r="AF161" s="26">
        <v>14</v>
      </c>
      <c r="AG161" s="26">
        <v>23</v>
      </c>
      <c r="AH161" s="26">
        <v>33</v>
      </c>
      <c r="AI161" s="26">
        <v>43</v>
      </c>
      <c r="AJ161" s="26">
        <v>34</v>
      </c>
      <c r="AK161" s="26">
        <v>27</v>
      </c>
      <c r="AL161" s="26">
        <v>20</v>
      </c>
      <c r="AM161" s="26">
        <v>38</v>
      </c>
      <c r="AN161" s="26">
        <v>17</v>
      </c>
    </row>
    <row r="162" spans="1:40" x14ac:dyDescent="0.2">
      <c r="A162" s="26" t="s">
        <v>18</v>
      </c>
      <c r="B162" s="9">
        <v>2016</v>
      </c>
      <c r="C162" s="45">
        <v>2</v>
      </c>
      <c r="D162" s="43">
        <v>260000</v>
      </c>
      <c r="E162" s="45">
        <v>1</v>
      </c>
      <c r="F162" s="43">
        <v>27000</v>
      </c>
      <c r="G162" s="45">
        <v>9</v>
      </c>
      <c r="H162" s="43">
        <v>28377684</v>
      </c>
      <c r="I162" s="45">
        <v>3</v>
      </c>
      <c r="J162" s="43">
        <v>154000</v>
      </c>
      <c r="K162" s="45">
        <v>0</v>
      </c>
      <c r="L162" s="43">
        <v>0</v>
      </c>
      <c r="M162" s="45">
        <v>1</v>
      </c>
      <c r="N162" s="43">
        <v>129600</v>
      </c>
      <c r="O162" s="45">
        <v>0</v>
      </c>
      <c r="P162" s="43">
        <v>0</v>
      </c>
      <c r="Q162" s="45">
        <v>0</v>
      </c>
      <c r="R162" s="43">
        <v>0</v>
      </c>
      <c r="S162" s="10">
        <v>0</v>
      </c>
      <c r="T162" s="10">
        <v>0</v>
      </c>
      <c r="U162" s="21">
        <f t="shared" si="59"/>
        <v>16</v>
      </c>
      <c r="V162" s="22">
        <f t="shared" si="60"/>
        <v>28948284</v>
      </c>
      <c r="W162" s="19">
        <f>U162-'Non-Residential - New Const'!U149</f>
        <v>-5</v>
      </c>
      <c r="X162" s="13">
        <f>W162/'Non-Residential - New Const'!U149</f>
        <v>-0.23809523809523808</v>
      </c>
      <c r="Y162" s="12">
        <f>V162-'Non-Residential - New Const'!V149</f>
        <v>-62380347</v>
      </c>
      <c r="Z162" s="13">
        <f>Y162/'Non-Residential - New Const'!V149</f>
        <v>-0.68303166615954203</v>
      </c>
      <c r="AA162" s="12">
        <f t="shared" ref="AA162:AA172" si="61">AA161+Y162</f>
        <v>-58584689.310000002</v>
      </c>
      <c r="AC162" s="26">
        <v>21046253.690000001</v>
      </c>
      <c r="AD162" s="26">
        <v>28948284</v>
      </c>
      <c r="AE162" s="26">
        <v>42833698</v>
      </c>
      <c r="AF162" s="26">
        <v>6809619</v>
      </c>
      <c r="AG162" s="26">
        <v>28809748</v>
      </c>
      <c r="AH162" s="26">
        <v>18469644.300000001</v>
      </c>
      <c r="AI162" s="26">
        <v>47789370</v>
      </c>
      <c r="AJ162" s="26">
        <v>56402223.439999998</v>
      </c>
      <c r="AK162" s="26">
        <v>51642212</v>
      </c>
      <c r="AL162" s="26">
        <v>36918971</v>
      </c>
      <c r="AM162" s="26">
        <v>32581709</v>
      </c>
      <c r="AN162" s="26">
        <v>13727667</v>
      </c>
    </row>
    <row r="163" spans="1:40" x14ac:dyDescent="0.2">
      <c r="A163" s="26" t="s">
        <v>19</v>
      </c>
      <c r="B163" s="9">
        <v>2016</v>
      </c>
      <c r="C163" s="45">
        <v>1</v>
      </c>
      <c r="D163" s="43">
        <v>25000</v>
      </c>
      <c r="E163" s="45">
        <v>2</v>
      </c>
      <c r="F163" s="43">
        <v>96000</v>
      </c>
      <c r="G163" s="45">
        <v>10</v>
      </c>
      <c r="H163" s="43">
        <v>10389321</v>
      </c>
      <c r="I163" s="45">
        <v>7</v>
      </c>
      <c r="J163" s="43">
        <v>25606345</v>
      </c>
      <c r="K163" s="45">
        <v>0</v>
      </c>
      <c r="L163" s="43">
        <v>0</v>
      </c>
      <c r="M163" s="45">
        <v>0</v>
      </c>
      <c r="N163" s="43">
        <v>0</v>
      </c>
      <c r="O163" s="45">
        <v>0</v>
      </c>
      <c r="P163" s="43">
        <v>0</v>
      </c>
      <c r="Q163" s="45">
        <v>0</v>
      </c>
      <c r="R163" s="43">
        <v>0</v>
      </c>
      <c r="S163" s="10">
        <v>3</v>
      </c>
      <c r="T163" s="10">
        <v>6717032</v>
      </c>
      <c r="U163" s="21">
        <f t="shared" si="59"/>
        <v>23</v>
      </c>
      <c r="V163" s="22">
        <f t="shared" si="60"/>
        <v>42833698</v>
      </c>
      <c r="W163" s="19">
        <f>U163-'Non-Residential - New Const'!U150</f>
        <v>-12</v>
      </c>
      <c r="X163" s="13">
        <f>W163/'Non-Residential - New Const'!U150</f>
        <v>-0.34285714285714286</v>
      </c>
      <c r="Y163" s="12">
        <f>V163-'Non-Residential - New Const'!V150</f>
        <v>30874484</v>
      </c>
      <c r="Z163" s="13">
        <f>Y163/'Non-Residential - New Const'!V150</f>
        <v>2.5816482588236984</v>
      </c>
      <c r="AA163" s="12">
        <f t="shared" si="61"/>
        <v>-27710205.310000002</v>
      </c>
      <c r="AC163" s="134">
        <f>AC162/$AC$138</f>
        <v>21.04625369</v>
      </c>
      <c r="AD163" s="134">
        <f t="shared" ref="AD163" si="62">AD162/$AC$138</f>
        <v>28.948284000000001</v>
      </c>
      <c r="AE163" s="134">
        <f t="shared" ref="AE163" si="63">AE162/$AC$138</f>
        <v>42.833697999999998</v>
      </c>
      <c r="AF163" s="134">
        <f t="shared" ref="AF163" si="64">AF162/$AC$138</f>
        <v>6.8096189999999996</v>
      </c>
      <c r="AG163" s="134">
        <f t="shared" ref="AG163" si="65">AG162/$AC$138</f>
        <v>28.809747999999999</v>
      </c>
      <c r="AH163" s="134">
        <f t="shared" ref="AH163" si="66">AH162/$AC$138</f>
        <v>18.469644300000002</v>
      </c>
      <c r="AI163" s="134">
        <f t="shared" ref="AI163" si="67">AI162/$AC$138</f>
        <v>47.789369999999998</v>
      </c>
      <c r="AJ163" s="134">
        <f t="shared" ref="AJ163" si="68">AJ162/$AC$138</f>
        <v>56.40222344</v>
      </c>
      <c r="AK163" s="134">
        <f t="shared" ref="AK163" si="69">AK162/$AC$138</f>
        <v>51.642212000000001</v>
      </c>
      <c r="AL163" s="134">
        <f t="shared" ref="AL163" si="70">AL162/$AC$138</f>
        <v>36.918970999999999</v>
      </c>
      <c r="AM163" s="134">
        <f t="shared" ref="AM163" si="71">AM162/$AC$138</f>
        <v>32.581708999999996</v>
      </c>
      <c r="AN163" s="134">
        <f t="shared" ref="AN163" si="72">AN162/$AC$138</f>
        <v>13.727667</v>
      </c>
    </row>
    <row r="164" spans="1:40" x14ac:dyDescent="0.2">
      <c r="A164" s="26" t="s">
        <v>20</v>
      </c>
      <c r="B164" s="9">
        <v>2016</v>
      </c>
      <c r="C164" s="45">
        <v>0</v>
      </c>
      <c r="D164" s="43">
        <v>0</v>
      </c>
      <c r="E164" s="45">
        <v>2</v>
      </c>
      <c r="F164" s="43">
        <v>56000</v>
      </c>
      <c r="G164" s="45">
        <v>5</v>
      </c>
      <c r="H164" s="43">
        <v>1689325</v>
      </c>
      <c r="I164" s="45">
        <v>3</v>
      </c>
      <c r="J164" s="43">
        <v>1189000</v>
      </c>
      <c r="K164" s="45">
        <v>0</v>
      </c>
      <c r="L164" s="43">
        <v>0</v>
      </c>
      <c r="M164" s="45">
        <v>2</v>
      </c>
      <c r="N164" s="43">
        <v>437193</v>
      </c>
      <c r="O164" s="45">
        <v>0</v>
      </c>
      <c r="P164" s="43">
        <v>0</v>
      </c>
      <c r="Q164" s="45">
        <v>0</v>
      </c>
      <c r="R164" s="43">
        <v>0</v>
      </c>
      <c r="S164" s="10">
        <v>2</v>
      </c>
      <c r="T164" s="10">
        <v>3438101</v>
      </c>
      <c r="U164" s="21">
        <f t="shared" si="59"/>
        <v>14</v>
      </c>
      <c r="V164" s="22">
        <f t="shared" si="60"/>
        <v>6809619</v>
      </c>
      <c r="W164" s="19">
        <f>U164-'Non-Residential - New Const'!U151</f>
        <v>-23</v>
      </c>
      <c r="X164" s="13">
        <f>W164/'Non-Residential - New Const'!U151</f>
        <v>-0.6216216216216216</v>
      </c>
      <c r="Y164" s="12">
        <f>V164-'Non-Residential - New Const'!V151</f>
        <v>-20030764</v>
      </c>
      <c r="Z164" s="13">
        <f>Y164/'Non-Residential - New Const'!V151</f>
        <v>-0.74629203316510051</v>
      </c>
      <c r="AA164" s="12">
        <f t="shared" si="61"/>
        <v>-47740969.310000002</v>
      </c>
      <c r="AC164" s="7"/>
      <c r="AD164" s="7"/>
      <c r="AE164" s="7"/>
      <c r="AF164" s="7"/>
      <c r="AG164" s="7"/>
      <c r="AH164" s="7"/>
      <c r="AI164" s="7"/>
      <c r="AJ164" s="7"/>
      <c r="AK164" s="7"/>
      <c r="AL164" s="7"/>
      <c r="AM164" s="7"/>
      <c r="AN164" s="7"/>
    </row>
    <row r="165" spans="1:40" x14ac:dyDescent="0.2">
      <c r="A165" s="26" t="s">
        <v>21</v>
      </c>
      <c r="B165" s="9">
        <v>2016</v>
      </c>
      <c r="C165" s="45">
        <v>1</v>
      </c>
      <c r="D165" s="43">
        <v>25000</v>
      </c>
      <c r="E165" s="45">
        <v>2</v>
      </c>
      <c r="F165" s="43">
        <v>283245</v>
      </c>
      <c r="G165" s="45">
        <v>10</v>
      </c>
      <c r="H165" s="43">
        <v>2306960</v>
      </c>
      <c r="I165" s="45">
        <v>6</v>
      </c>
      <c r="J165" s="43">
        <v>1175350</v>
      </c>
      <c r="K165" s="45">
        <v>0</v>
      </c>
      <c r="L165" s="43">
        <v>0</v>
      </c>
      <c r="M165" s="45">
        <v>1</v>
      </c>
      <c r="N165" s="43">
        <v>2244375</v>
      </c>
      <c r="O165" s="45">
        <v>0</v>
      </c>
      <c r="P165" s="43">
        <v>0</v>
      </c>
      <c r="Q165" s="45">
        <v>0</v>
      </c>
      <c r="R165" s="43">
        <v>0</v>
      </c>
      <c r="S165" s="10">
        <v>3</v>
      </c>
      <c r="T165" s="10">
        <v>22774818</v>
      </c>
      <c r="U165" s="21">
        <f t="shared" si="59"/>
        <v>23</v>
      </c>
      <c r="V165" s="22">
        <f t="shared" si="60"/>
        <v>28809748</v>
      </c>
      <c r="W165" s="19">
        <f>U165-'Non-Residential - New Const'!U152</f>
        <v>-18</v>
      </c>
      <c r="X165" s="13">
        <f>W165/'Non-Residential - New Const'!U152</f>
        <v>-0.43902439024390244</v>
      </c>
      <c r="Y165" s="12">
        <f>V165-'Non-Residential - New Const'!V152</f>
        <v>5920448</v>
      </c>
      <c r="Z165" s="13">
        <f>Y165/'Non-Residential - New Const'!V152</f>
        <v>0.25865570375677721</v>
      </c>
      <c r="AA165" s="12">
        <f t="shared" si="61"/>
        <v>-41820521.310000002</v>
      </c>
      <c r="AC165" s="7"/>
      <c r="AD165" s="7"/>
      <c r="AE165" s="7"/>
      <c r="AF165" s="7"/>
      <c r="AG165" s="7"/>
      <c r="AH165" s="7"/>
      <c r="AI165" s="7"/>
      <c r="AJ165" s="7"/>
      <c r="AK165" s="7"/>
      <c r="AL165" s="7"/>
      <c r="AM165" s="7"/>
      <c r="AN165" s="7"/>
    </row>
    <row r="166" spans="1:40" x14ac:dyDescent="0.2">
      <c r="A166" s="26" t="s">
        <v>22</v>
      </c>
      <c r="B166" s="9">
        <v>2016</v>
      </c>
      <c r="C166" s="45">
        <v>0</v>
      </c>
      <c r="D166" s="43">
        <v>0</v>
      </c>
      <c r="E166" s="45">
        <v>0</v>
      </c>
      <c r="F166" s="43">
        <v>0</v>
      </c>
      <c r="G166" s="45">
        <v>9</v>
      </c>
      <c r="H166" s="43">
        <v>6551456</v>
      </c>
      <c r="I166" s="45">
        <v>17</v>
      </c>
      <c r="J166" s="43">
        <v>10207313.300000001</v>
      </c>
      <c r="K166" s="45">
        <v>0</v>
      </c>
      <c r="L166" s="43">
        <v>0</v>
      </c>
      <c r="M166" s="45">
        <v>4</v>
      </c>
      <c r="N166" s="43">
        <v>207452</v>
      </c>
      <c r="O166" s="45">
        <v>0</v>
      </c>
      <c r="P166" s="43">
        <v>0</v>
      </c>
      <c r="Q166" s="45">
        <v>0</v>
      </c>
      <c r="R166" s="43">
        <v>0</v>
      </c>
      <c r="S166" s="10">
        <v>3</v>
      </c>
      <c r="T166" s="10">
        <v>1503423</v>
      </c>
      <c r="U166" s="21">
        <f t="shared" si="59"/>
        <v>33</v>
      </c>
      <c r="V166" s="22">
        <f t="shared" si="60"/>
        <v>18469644.300000001</v>
      </c>
      <c r="W166" s="19">
        <f>U166-'Non-Residential - New Const'!U153</f>
        <v>-5</v>
      </c>
      <c r="X166" s="13">
        <f>W166/'Non-Residential - New Const'!U153</f>
        <v>-0.13157894736842105</v>
      </c>
      <c r="Y166" s="12">
        <f>V166-'Non-Residential - New Const'!V153</f>
        <v>-23418494.699999999</v>
      </c>
      <c r="Z166" s="13">
        <f>Y166/'Non-Residential - New Const'!V153</f>
        <v>-0.55907221612304137</v>
      </c>
      <c r="AA166" s="12">
        <f t="shared" si="61"/>
        <v>-65239016.010000005</v>
      </c>
      <c r="AC166" s="7"/>
      <c r="AD166" s="7"/>
      <c r="AE166" s="7"/>
      <c r="AF166" s="7"/>
      <c r="AG166" s="7"/>
      <c r="AH166" s="7"/>
      <c r="AI166" s="7"/>
      <c r="AJ166" s="7"/>
      <c r="AK166" s="7"/>
      <c r="AL166" s="7"/>
      <c r="AM166" s="7"/>
      <c r="AN166" s="7"/>
    </row>
    <row r="167" spans="1:40" x14ac:dyDescent="0.2">
      <c r="A167" s="26" t="s">
        <v>23</v>
      </c>
      <c r="B167" s="9">
        <v>2016</v>
      </c>
      <c r="C167" s="45">
        <v>7</v>
      </c>
      <c r="D167" s="43">
        <v>1237800</v>
      </c>
      <c r="E167" s="45">
        <v>7</v>
      </c>
      <c r="F167" s="43">
        <v>10467000</v>
      </c>
      <c r="G167" s="45">
        <v>11</v>
      </c>
      <c r="H167" s="43">
        <v>3247573</v>
      </c>
      <c r="I167" s="45">
        <v>11</v>
      </c>
      <c r="J167" s="43">
        <v>24817761</v>
      </c>
      <c r="K167" s="45">
        <v>0</v>
      </c>
      <c r="L167" s="43">
        <v>0</v>
      </c>
      <c r="M167" s="45">
        <v>3</v>
      </c>
      <c r="N167" s="43">
        <v>192350</v>
      </c>
      <c r="O167" s="45">
        <v>0</v>
      </c>
      <c r="P167" s="43">
        <v>0</v>
      </c>
      <c r="Q167" s="45">
        <v>0</v>
      </c>
      <c r="R167" s="43">
        <v>0</v>
      </c>
      <c r="S167" s="10">
        <v>4</v>
      </c>
      <c r="T167" s="10">
        <v>7826886</v>
      </c>
      <c r="U167" s="21">
        <f t="shared" si="59"/>
        <v>43</v>
      </c>
      <c r="V167" s="22">
        <f t="shared" si="60"/>
        <v>47789370</v>
      </c>
      <c r="W167" s="19">
        <f>U167-'Non-Residential - New Const'!U154</f>
        <v>6</v>
      </c>
      <c r="X167" s="13">
        <f>W167/'Non-Residential - New Const'!U154</f>
        <v>0.16216216216216217</v>
      </c>
      <c r="Y167" s="12">
        <f>V167-'Non-Residential - New Const'!V154</f>
        <v>33799194</v>
      </c>
      <c r="Z167" s="13">
        <f>Y167/'Non-Residential - New Const'!V154</f>
        <v>2.4159234308417563</v>
      </c>
      <c r="AA167" s="12">
        <f t="shared" si="61"/>
        <v>-31439822.010000005</v>
      </c>
      <c r="AC167" s="7"/>
      <c r="AD167" s="7"/>
      <c r="AE167" s="7"/>
      <c r="AF167" s="7"/>
      <c r="AG167" s="7"/>
      <c r="AH167" s="7"/>
      <c r="AI167" s="7"/>
      <c r="AJ167" s="7"/>
      <c r="AK167" s="7"/>
      <c r="AL167" s="7"/>
      <c r="AM167" s="7"/>
      <c r="AN167" s="7"/>
    </row>
    <row r="168" spans="1:40" x14ac:dyDescent="0.2">
      <c r="A168" s="26" t="s">
        <v>24</v>
      </c>
      <c r="B168" s="9">
        <v>2016</v>
      </c>
      <c r="C168" s="45">
        <v>0</v>
      </c>
      <c r="D168" s="43">
        <v>0</v>
      </c>
      <c r="E168" s="45">
        <v>0</v>
      </c>
      <c r="F168" s="43">
        <v>0</v>
      </c>
      <c r="G168" s="45">
        <v>15</v>
      </c>
      <c r="H168" s="43">
        <v>13812467</v>
      </c>
      <c r="I168" s="45">
        <v>13</v>
      </c>
      <c r="J168" s="43">
        <v>29815677.440000001</v>
      </c>
      <c r="K168" s="45">
        <v>0</v>
      </c>
      <c r="L168" s="43">
        <v>0</v>
      </c>
      <c r="M168" s="45">
        <v>4</v>
      </c>
      <c r="N168" s="43">
        <v>741840</v>
      </c>
      <c r="O168" s="45">
        <v>0</v>
      </c>
      <c r="P168" s="43">
        <v>0</v>
      </c>
      <c r="Q168" s="45">
        <v>0</v>
      </c>
      <c r="R168" s="43">
        <v>0</v>
      </c>
      <c r="S168" s="10">
        <v>2</v>
      </c>
      <c r="T168" s="10">
        <v>12032239</v>
      </c>
      <c r="U168" s="21">
        <f t="shared" si="59"/>
        <v>34</v>
      </c>
      <c r="V168" s="22">
        <f t="shared" si="60"/>
        <v>56402223.439999998</v>
      </c>
      <c r="W168" s="19">
        <f>U168-'Non-Residential - New Const'!U155</f>
        <v>-20</v>
      </c>
      <c r="X168" s="13">
        <f>W168/'Non-Residential - New Const'!U155</f>
        <v>-0.37037037037037035</v>
      </c>
      <c r="Y168" s="12">
        <f>V168-'Non-Residential - New Const'!V155</f>
        <v>27048599.439999998</v>
      </c>
      <c r="Z168" s="13">
        <f>Y168/'Non-Residential - New Const'!V155</f>
        <v>0.92147393589289006</v>
      </c>
      <c r="AA168" s="12">
        <f t="shared" si="61"/>
        <v>-4391222.5700000077</v>
      </c>
      <c r="AC168" s="7"/>
      <c r="AD168" s="7"/>
      <c r="AE168" s="7"/>
      <c r="AF168" s="7"/>
      <c r="AG168" s="7"/>
      <c r="AH168" s="7"/>
      <c r="AI168" s="7"/>
      <c r="AJ168" s="7"/>
      <c r="AK168" s="7"/>
      <c r="AL168" s="7"/>
      <c r="AM168" s="7"/>
      <c r="AN168" s="7"/>
    </row>
    <row r="169" spans="1:40" x14ac:dyDescent="0.2">
      <c r="A169" s="26" t="s">
        <v>25</v>
      </c>
      <c r="B169" s="9">
        <v>2016</v>
      </c>
      <c r="C169" s="45">
        <v>2</v>
      </c>
      <c r="D169" s="43">
        <v>772000</v>
      </c>
      <c r="E169" s="45">
        <v>0</v>
      </c>
      <c r="F169" s="43">
        <v>0</v>
      </c>
      <c r="G169" s="45">
        <v>12</v>
      </c>
      <c r="H169" s="43">
        <v>22893193</v>
      </c>
      <c r="I169" s="45">
        <v>8</v>
      </c>
      <c r="J169" s="43">
        <v>17303567</v>
      </c>
      <c r="K169" s="45">
        <v>0</v>
      </c>
      <c r="L169" s="43">
        <v>0</v>
      </c>
      <c r="M169" s="45">
        <v>3</v>
      </c>
      <c r="N169" s="43">
        <v>134736</v>
      </c>
      <c r="O169" s="45">
        <v>0</v>
      </c>
      <c r="P169" s="43">
        <v>0</v>
      </c>
      <c r="Q169" s="45">
        <v>0</v>
      </c>
      <c r="R169" s="43">
        <v>0</v>
      </c>
      <c r="S169" s="10">
        <v>2</v>
      </c>
      <c r="T169" s="10">
        <v>10538716</v>
      </c>
      <c r="U169" s="21">
        <f t="shared" si="59"/>
        <v>27</v>
      </c>
      <c r="V169" s="22">
        <f t="shared" si="60"/>
        <v>51642212</v>
      </c>
      <c r="W169" s="19">
        <f>U169-'Non-Residential - New Const'!U156</f>
        <v>-45</v>
      </c>
      <c r="X169" s="13">
        <f>W169/'Non-Residential - New Const'!U156</f>
        <v>-0.625</v>
      </c>
      <c r="Y169" s="12">
        <f>V169-'Non-Residential - New Const'!V156</f>
        <v>-7700472</v>
      </c>
      <c r="Z169" s="13">
        <f>Y169/'Non-Residential - New Const'!V156</f>
        <v>-0.1297627859231982</v>
      </c>
      <c r="AA169" s="12">
        <f t="shared" si="61"/>
        <v>-12091694.570000008</v>
      </c>
      <c r="AC169" s="7"/>
      <c r="AD169" s="7"/>
      <c r="AE169" s="7"/>
      <c r="AF169" s="7"/>
      <c r="AG169" s="7"/>
      <c r="AH169" s="7"/>
      <c r="AI169" s="7"/>
      <c r="AJ169" s="7"/>
      <c r="AK169" s="7"/>
      <c r="AL169" s="7"/>
      <c r="AM169" s="7"/>
      <c r="AN169" s="7"/>
    </row>
    <row r="170" spans="1:40" x14ac:dyDescent="0.2">
      <c r="A170" s="26" t="s">
        <v>26</v>
      </c>
      <c r="B170" s="9">
        <v>2016</v>
      </c>
      <c r="C170" s="45">
        <v>0</v>
      </c>
      <c r="D170" s="43">
        <v>0</v>
      </c>
      <c r="E170" s="45">
        <v>0</v>
      </c>
      <c r="F170" s="43">
        <v>0</v>
      </c>
      <c r="G170" s="45">
        <v>14</v>
      </c>
      <c r="H170" s="43">
        <v>28837156</v>
      </c>
      <c r="I170" s="45">
        <v>3</v>
      </c>
      <c r="J170" s="43">
        <v>2616472</v>
      </c>
      <c r="K170" s="45">
        <v>0</v>
      </c>
      <c r="L170" s="43">
        <v>0</v>
      </c>
      <c r="M170" s="45">
        <v>0</v>
      </c>
      <c r="N170" s="43">
        <v>0</v>
      </c>
      <c r="O170" s="45">
        <v>0</v>
      </c>
      <c r="P170" s="43">
        <v>0</v>
      </c>
      <c r="Q170" s="45">
        <v>0</v>
      </c>
      <c r="R170" s="43">
        <v>0</v>
      </c>
      <c r="S170" s="10">
        <v>3</v>
      </c>
      <c r="T170" s="10">
        <v>5465343</v>
      </c>
      <c r="U170" s="21">
        <f t="shared" si="59"/>
        <v>20</v>
      </c>
      <c r="V170" s="22">
        <f t="shared" si="60"/>
        <v>36918971</v>
      </c>
      <c r="W170" s="19">
        <f>U170-'Non-Residential - New Const'!U157</f>
        <v>-24</v>
      </c>
      <c r="X170" s="13">
        <f>W170/'Non-Residential - New Const'!U157</f>
        <v>-0.54545454545454541</v>
      </c>
      <c r="Y170" s="12">
        <f>V170-'Non-Residential - New Const'!V157</f>
        <v>-4304470</v>
      </c>
      <c r="Z170" s="13">
        <f>Y170/'Non-Residential - New Const'!V157</f>
        <v>-0.10441801789423644</v>
      </c>
      <c r="AA170" s="12">
        <f t="shared" si="61"/>
        <v>-16396164.570000008</v>
      </c>
      <c r="AC170" s="7"/>
      <c r="AD170" s="7"/>
      <c r="AE170" s="7"/>
      <c r="AF170" s="7"/>
      <c r="AG170" s="7"/>
      <c r="AH170" s="7"/>
      <c r="AI170" s="7"/>
      <c r="AJ170" s="7"/>
      <c r="AK170" s="7"/>
      <c r="AL170" s="7"/>
      <c r="AM170" s="7"/>
      <c r="AN170" s="7"/>
    </row>
    <row r="171" spans="1:40" x14ac:dyDescent="0.2">
      <c r="A171" s="26" t="s">
        <v>27</v>
      </c>
      <c r="B171" s="9">
        <v>2016</v>
      </c>
      <c r="C171" s="45">
        <v>0</v>
      </c>
      <c r="D171" s="43">
        <v>0</v>
      </c>
      <c r="E171" s="45">
        <v>2</v>
      </c>
      <c r="F171" s="43">
        <v>304700</v>
      </c>
      <c r="G171" s="45">
        <v>23</v>
      </c>
      <c r="H171" s="43">
        <v>25517694</v>
      </c>
      <c r="I171" s="45">
        <v>7</v>
      </c>
      <c r="J171" s="43">
        <v>6110865</v>
      </c>
      <c r="K171" s="45">
        <v>0</v>
      </c>
      <c r="L171" s="43">
        <v>0</v>
      </c>
      <c r="M171" s="45">
        <v>6</v>
      </c>
      <c r="N171" s="43">
        <v>648450</v>
      </c>
      <c r="O171" s="45">
        <v>0</v>
      </c>
      <c r="P171" s="43">
        <v>0</v>
      </c>
      <c r="Q171" s="45">
        <v>0</v>
      </c>
      <c r="R171" s="43">
        <v>0</v>
      </c>
      <c r="S171" s="10">
        <v>0</v>
      </c>
      <c r="T171" s="10">
        <v>0</v>
      </c>
      <c r="U171" s="21">
        <f t="shared" si="59"/>
        <v>38</v>
      </c>
      <c r="V171" s="22">
        <f t="shared" si="60"/>
        <v>32581709</v>
      </c>
      <c r="W171" s="19">
        <f>U171-'Non-Residential - New Const'!U158</f>
        <v>18</v>
      </c>
      <c r="X171" s="13">
        <f>W171/'Non-Residential - New Const'!U158</f>
        <v>0.9</v>
      </c>
      <c r="Y171" s="12">
        <f>V171-'Non-Residential - New Const'!V158</f>
        <v>23241501</v>
      </c>
      <c r="Z171" s="13">
        <f>Y171/'Non-Residential - New Const'!V158</f>
        <v>2.4883279901261299</v>
      </c>
      <c r="AA171" s="12">
        <f t="shared" si="61"/>
        <v>6845336.4299999923</v>
      </c>
      <c r="AC171" s="7"/>
      <c r="AD171" s="7"/>
      <c r="AE171" s="7"/>
      <c r="AF171" s="7"/>
      <c r="AG171" s="7"/>
      <c r="AH171" s="7"/>
      <c r="AI171" s="7"/>
      <c r="AJ171" s="7"/>
      <c r="AK171" s="7"/>
      <c r="AL171" s="7"/>
      <c r="AM171" s="7"/>
      <c r="AN171" s="7"/>
    </row>
    <row r="172" spans="1:40" x14ac:dyDescent="0.2">
      <c r="A172" s="26" t="s">
        <v>28</v>
      </c>
      <c r="B172" s="9">
        <v>2016</v>
      </c>
      <c r="C172" s="45">
        <v>0</v>
      </c>
      <c r="D172" s="43">
        <v>0</v>
      </c>
      <c r="E172" s="45">
        <v>0</v>
      </c>
      <c r="F172" s="43">
        <v>0</v>
      </c>
      <c r="G172" s="45">
        <v>4</v>
      </c>
      <c r="H172" s="43">
        <v>11138545</v>
      </c>
      <c r="I172" s="45">
        <v>9</v>
      </c>
      <c r="J172" s="43">
        <v>2119066</v>
      </c>
      <c r="K172" s="45">
        <v>0</v>
      </c>
      <c r="L172" s="43">
        <v>0</v>
      </c>
      <c r="M172" s="45">
        <v>3</v>
      </c>
      <c r="N172" s="43">
        <v>445056</v>
      </c>
      <c r="O172" s="45">
        <v>0</v>
      </c>
      <c r="P172" s="43">
        <v>0</v>
      </c>
      <c r="Q172" s="45">
        <v>0</v>
      </c>
      <c r="R172" s="43">
        <v>0</v>
      </c>
      <c r="S172" s="10">
        <v>1</v>
      </c>
      <c r="T172" s="10">
        <v>25000</v>
      </c>
      <c r="U172" s="21">
        <f t="shared" si="59"/>
        <v>17</v>
      </c>
      <c r="V172" s="22">
        <f t="shared" si="60"/>
        <v>13727667</v>
      </c>
      <c r="W172" s="19">
        <f>U172-'Non-Residential - New Const'!U159</f>
        <v>2</v>
      </c>
      <c r="X172" s="13">
        <f>W172/'Non-Residential - New Const'!U159</f>
        <v>0.13333333333333333</v>
      </c>
      <c r="Y172" s="12">
        <f>V172-'Non-Residential - New Const'!V159</f>
        <v>3937143</v>
      </c>
      <c r="Z172" s="13">
        <f>Y172/'Non-Residential - New Const'!V159</f>
        <v>0.40213812866400206</v>
      </c>
      <c r="AA172" s="12">
        <f t="shared" si="61"/>
        <v>10782479.429999992</v>
      </c>
      <c r="AC172" s="7"/>
      <c r="AD172" s="7"/>
      <c r="AE172" s="7"/>
      <c r="AF172" s="7"/>
      <c r="AG172" s="7"/>
      <c r="AH172" s="7"/>
      <c r="AI172" s="7"/>
      <c r="AJ172" s="7"/>
      <c r="AK172" s="7"/>
      <c r="AL172" s="7"/>
      <c r="AM172" s="7"/>
      <c r="AN172" s="7"/>
    </row>
    <row r="173" spans="1:40" ht="13.5" thickBot="1" x14ac:dyDescent="0.25">
      <c r="A173" s="27" t="s">
        <v>29</v>
      </c>
      <c r="B173" s="15">
        <v>2016</v>
      </c>
      <c r="C173" s="46">
        <f t="shared" ref="C173:W173" si="73">SUM(C161:C172)</f>
        <v>13</v>
      </c>
      <c r="D173" s="44">
        <f t="shared" si="73"/>
        <v>2319800</v>
      </c>
      <c r="E173" s="46">
        <f t="shared" si="73"/>
        <v>16</v>
      </c>
      <c r="F173" s="44">
        <f t="shared" si="73"/>
        <v>11233945</v>
      </c>
      <c r="G173" s="46">
        <f t="shared" si="73"/>
        <v>126</v>
      </c>
      <c r="H173" s="44">
        <f t="shared" si="73"/>
        <v>164436073</v>
      </c>
      <c r="I173" s="46">
        <f t="shared" si="73"/>
        <v>92</v>
      </c>
      <c r="J173" s="44">
        <f t="shared" si="73"/>
        <v>132152511.42999999</v>
      </c>
      <c r="K173" s="46">
        <f t="shared" si="73"/>
        <v>0</v>
      </c>
      <c r="L173" s="44">
        <f t="shared" si="73"/>
        <v>0</v>
      </c>
      <c r="M173" s="46">
        <f t="shared" si="73"/>
        <v>30</v>
      </c>
      <c r="N173" s="44">
        <f t="shared" si="73"/>
        <v>5515512</v>
      </c>
      <c r="O173" s="46">
        <f t="shared" si="73"/>
        <v>0</v>
      </c>
      <c r="P173" s="44">
        <f t="shared" si="73"/>
        <v>0</v>
      </c>
      <c r="Q173" s="46">
        <f t="shared" si="73"/>
        <v>0</v>
      </c>
      <c r="R173" s="44">
        <f t="shared" si="73"/>
        <v>0</v>
      </c>
      <c r="S173" s="16">
        <f t="shared" si="73"/>
        <v>23</v>
      </c>
      <c r="T173" s="16">
        <f t="shared" si="73"/>
        <v>70321558</v>
      </c>
      <c r="U173" s="23">
        <f t="shared" si="73"/>
        <v>300</v>
      </c>
      <c r="V173" s="24">
        <f t="shared" si="73"/>
        <v>385979399.43000001</v>
      </c>
      <c r="W173" s="20">
        <f t="shared" si="73"/>
        <v>-124</v>
      </c>
      <c r="X173" s="18">
        <f>W173/'Non-Residential - New Const'!U160</f>
        <v>-0.29245283018867924</v>
      </c>
      <c r="Y173" s="17">
        <f>SUM(Y161:Y172)</f>
        <v>10782479.429999992</v>
      </c>
      <c r="Z173" s="18">
        <f>Y173/'Non-Residential - New Const'!V160</f>
        <v>2.8738187482988911E-2</v>
      </c>
      <c r="AA173" s="17">
        <f>Y173</f>
        <v>10782479.429999992</v>
      </c>
      <c r="AC173" s="26"/>
      <c r="AD173" s="26"/>
      <c r="AE173" s="26"/>
      <c r="AF173" s="26"/>
      <c r="AG173" s="26"/>
      <c r="AH173" s="26"/>
      <c r="AI173" s="26"/>
      <c r="AJ173" s="26"/>
      <c r="AK173" s="26"/>
      <c r="AL173" s="26"/>
      <c r="AM173" s="26"/>
      <c r="AN173" s="26"/>
    </row>
    <row r="174" spans="1:40" x14ac:dyDescent="0.2">
      <c r="A174" s="26" t="s">
        <v>17</v>
      </c>
      <c r="B174" s="9">
        <v>2017</v>
      </c>
      <c r="C174" s="45">
        <v>0</v>
      </c>
      <c r="D174" s="43">
        <v>0</v>
      </c>
      <c r="E174" s="45">
        <v>0</v>
      </c>
      <c r="F174" s="43">
        <v>0</v>
      </c>
      <c r="G174" s="45">
        <v>12</v>
      </c>
      <c r="H174" s="43">
        <v>1936720</v>
      </c>
      <c r="I174" s="45">
        <v>5</v>
      </c>
      <c r="J174" s="43">
        <v>406000</v>
      </c>
      <c r="K174" s="45">
        <v>0</v>
      </c>
      <c r="L174" s="43">
        <v>0</v>
      </c>
      <c r="M174" s="45">
        <v>1</v>
      </c>
      <c r="N174" s="43">
        <v>46536</v>
      </c>
      <c r="O174" s="45">
        <v>0</v>
      </c>
      <c r="P174" s="43">
        <v>0</v>
      </c>
      <c r="Q174" s="45">
        <v>0</v>
      </c>
      <c r="R174" s="43">
        <v>0</v>
      </c>
      <c r="S174" s="10">
        <v>6</v>
      </c>
      <c r="T174" s="10">
        <v>1116679</v>
      </c>
      <c r="U174" s="21">
        <f t="shared" ref="U174:U185" si="74">SUM(C174+G174+I174+K174+M174+O174+Q174+S174+E174)</f>
        <v>24</v>
      </c>
      <c r="V174" s="22">
        <f t="shared" ref="V174:V185" si="75">SUM(D174+H174+J174+L174+N174+P174+R174+T174+F174)</f>
        <v>3505935</v>
      </c>
      <c r="W174" s="19">
        <f>U174-'Non-Residential - New Const'!U161</f>
        <v>12</v>
      </c>
      <c r="X174" s="13">
        <f>W174/'Non-Residential - New Const'!U161</f>
        <v>1</v>
      </c>
      <c r="Y174" s="12">
        <f>V174-'Non-Residential - New Const'!V161</f>
        <v>-17540318.690000001</v>
      </c>
      <c r="Z174" s="13">
        <f>Y174/'Non-Residential - New Const'!V161</f>
        <v>-0.8334176214142176</v>
      </c>
      <c r="AA174" s="12">
        <f>Y174</f>
        <v>-17540318.690000001</v>
      </c>
      <c r="AC174" s="26">
        <f t="array" ref="AC174:AN175">TRANSPOSE(U174:V185)</f>
        <v>24</v>
      </c>
      <c r="AD174" s="26">
        <v>22</v>
      </c>
      <c r="AE174" s="26">
        <v>18</v>
      </c>
      <c r="AF174" s="26">
        <v>22</v>
      </c>
      <c r="AG174" s="26">
        <v>62</v>
      </c>
      <c r="AH174" s="26">
        <v>55</v>
      </c>
      <c r="AI174" s="26">
        <v>45</v>
      </c>
      <c r="AJ174" s="26">
        <v>17</v>
      </c>
      <c r="AK174" s="26">
        <v>32</v>
      </c>
      <c r="AL174" s="26">
        <v>33</v>
      </c>
      <c r="AM174" s="26">
        <v>24</v>
      </c>
      <c r="AN174" s="26">
        <v>15</v>
      </c>
    </row>
    <row r="175" spans="1:40" x14ac:dyDescent="0.2">
      <c r="A175" s="26" t="s">
        <v>18</v>
      </c>
      <c r="B175" s="9">
        <v>2017</v>
      </c>
      <c r="C175" s="45">
        <v>1</v>
      </c>
      <c r="D175" s="43">
        <v>87780</v>
      </c>
      <c r="E175" s="45">
        <v>0</v>
      </c>
      <c r="F175" s="43">
        <v>0</v>
      </c>
      <c r="G175" s="45">
        <v>13</v>
      </c>
      <c r="H175" s="43">
        <v>6790451</v>
      </c>
      <c r="I175" s="45">
        <v>2</v>
      </c>
      <c r="J175" s="43">
        <v>2648293</v>
      </c>
      <c r="K175" s="45">
        <v>0</v>
      </c>
      <c r="L175" s="43">
        <v>0</v>
      </c>
      <c r="M175" s="45">
        <v>1</v>
      </c>
      <c r="N175" s="43">
        <v>1927800</v>
      </c>
      <c r="O175" s="45">
        <v>0</v>
      </c>
      <c r="P175" s="43">
        <v>0</v>
      </c>
      <c r="Q175" s="45">
        <v>0</v>
      </c>
      <c r="R175" s="43">
        <v>0</v>
      </c>
      <c r="S175" s="10">
        <v>5</v>
      </c>
      <c r="T175" s="10">
        <v>1249990</v>
      </c>
      <c r="U175" s="21">
        <f t="shared" si="74"/>
        <v>22</v>
      </c>
      <c r="V175" s="22">
        <f t="shared" si="75"/>
        <v>12704314</v>
      </c>
      <c r="W175" s="19">
        <f>U175-'Non-Residential - New Const'!U162</f>
        <v>6</v>
      </c>
      <c r="X175" s="13">
        <f>W175/'Non-Residential - New Const'!U162</f>
        <v>0.375</v>
      </c>
      <c r="Y175" s="12">
        <f>V175-'Non-Residential - New Const'!V162</f>
        <v>-16243970</v>
      </c>
      <c r="Z175" s="13">
        <f>Y175/'Non-Residential - New Const'!V162</f>
        <v>-0.56113757900122851</v>
      </c>
      <c r="AA175" s="12">
        <f t="shared" ref="AA175:AA185" si="76">AA174+Y175</f>
        <v>-33784288.689999998</v>
      </c>
      <c r="AC175" s="26">
        <v>3505935</v>
      </c>
      <c r="AD175" s="26">
        <v>12704314</v>
      </c>
      <c r="AE175" s="26">
        <v>8879716.0199999996</v>
      </c>
      <c r="AF175" s="26">
        <v>31627957</v>
      </c>
      <c r="AG175" s="26">
        <v>36967639.880000003</v>
      </c>
      <c r="AH175" s="26">
        <v>397220394.92000002</v>
      </c>
      <c r="AI175" s="26">
        <v>21423614.789999999</v>
      </c>
      <c r="AJ175" s="26">
        <v>38145601.399999999</v>
      </c>
      <c r="AK175" s="26">
        <v>31896830</v>
      </c>
      <c r="AL175" s="26">
        <v>160010884.40000001</v>
      </c>
      <c r="AM175" s="26">
        <v>132145217</v>
      </c>
      <c r="AN175" s="26">
        <v>141101408</v>
      </c>
    </row>
    <row r="176" spans="1:40" x14ac:dyDescent="0.2">
      <c r="A176" s="26" t="s">
        <v>19</v>
      </c>
      <c r="B176" s="9">
        <v>2017</v>
      </c>
      <c r="C176" s="45">
        <v>0</v>
      </c>
      <c r="D176" s="43">
        <v>0</v>
      </c>
      <c r="E176" s="45">
        <v>0</v>
      </c>
      <c r="F176" s="43">
        <v>0</v>
      </c>
      <c r="G176" s="45">
        <v>1</v>
      </c>
      <c r="H176" s="43">
        <v>281160</v>
      </c>
      <c r="I176" s="45">
        <v>13</v>
      </c>
      <c r="J176" s="43">
        <v>3396856.02</v>
      </c>
      <c r="K176" s="45">
        <v>0</v>
      </c>
      <c r="L176" s="43">
        <v>0</v>
      </c>
      <c r="M176" s="45">
        <v>1</v>
      </c>
      <c r="N176" s="43">
        <v>245700</v>
      </c>
      <c r="O176" s="45">
        <v>0</v>
      </c>
      <c r="P176" s="43">
        <v>0</v>
      </c>
      <c r="Q176" s="45">
        <v>2</v>
      </c>
      <c r="R176" s="43">
        <v>4685000</v>
      </c>
      <c r="S176" s="10">
        <v>1</v>
      </c>
      <c r="T176" s="10">
        <v>271000</v>
      </c>
      <c r="U176" s="21">
        <f t="shared" si="74"/>
        <v>18</v>
      </c>
      <c r="V176" s="22">
        <f t="shared" si="75"/>
        <v>8879716.0199999996</v>
      </c>
      <c r="W176" s="19">
        <f>U176-'Non-Residential - New Const'!U163</f>
        <v>-5</v>
      </c>
      <c r="X176" s="13">
        <f>W176/'Non-Residential - New Const'!U163</f>
        <v>-0.21739130434782608</v>
      </c>
      <c r="Y176" s="12">
        <f>V176-'Non-Residential - New Const'!V163</f>
        <v>-33953981.980000004</v>
      </c>
      <c r="Z176" s="13">
        <f>Y176/'Non-Residential - New Const'!V163</f>
        <v>-0.79269321971686879</v>
      </c>
      <c r="AA176" s="12">
        <f t="shared" si="76"/>
        <v>-67738270.670000002</v>
      </c>
      <c r="AC176" s="134">
        <f>AC175/$AC$138</f>
        <v>3.505935</v>
      </c>
      <c r="AD176" s="134">
        <f t="shared" ref="AD176" si="77">AD175/$AC$138</f>
        <v>12.704314</v>
      </c>
      <c r="AE176" s="134">
        <f t="shared" ref="AE176" si="78">AE175/$AC$138</f>
        <v>8.87971602</v>
      </c>
      <c r="AF176" s="134">
        <f t="shared" ref="AF176" si="79">AF175/$AC$138</f>
        <v>31.627956999999999</v>
      </c>
      <c r="AG176" s="134">
        <f t="shared" ref="AG176" si="80">AG175/$AC$138</f>
        <v>36.96763988</v>
      </c>
      <c r="AH176" s="134">
        <f t="shared" ref="AH176" si="81">AH175/$AC$138</f>
        <v>397.22039491999999</v>
      </c>
      <c r="AI176" s="134">
        <f t="shared" ref="AI176" si="82">AI175/$AC$138</f>
        <v>21.423614789999998</v>
      </c>
      <c r="AJ176" s="134">
        <f t="shared" ref="AJ176" si="83">AJ175/$AC$138</f>
        <v>38.145601399999997</v>
      </c>
      <c r="AK176" s="134">
        <f t="shared" ref="AK176" si="84">AK175/$AC$138</f>
        <v>31.896830000000001</v>
      </c>
      <c r="AL176" s="134">
        <f t="shared" ref="AL176" si="85">AL175/$AC$138</f>
        <v>160.01088440000001</v>
      </c>
      <c r="AM176" s="134">
        <f t="shared" ref="AM176" si="86">AM175/$AC$138</f>
        <v>132.145217</v>
      </c>
      <c r="AN176" s="134">
        <f t="shared" ref="AN176" si="87">AN175/$AC$138</f>
        <v>141.10140799999999</v>
      </c>
    </row>
    <row r="177" spans="1:40" x14ac:dyDescent="0.2">
      <c r="A177" s="26" t="s">
        <v>20</v>
      </c>
      <c r="B177" s="9">
        <v>2017</v>
      </c>
      <c r="C177" s="45">
        <v>0</v>
      </c>
      <c r="D177" s="43">
        <v>0</v>
      </c>
      <c r="E177" s="45">
        <v>4</v>
      </c>
      <c r="F177" s="43">
        <v>1020000</v>
      </c>
      <c r="G177" s="45">
        <v>10</v>
      </c>
      <c r="H177" s="43">
        <v>28407438</v>
      </c>
      <c r="I177" s="45">
        <v>4</v>
      </c>
      <c r="J177" s="43">
        <v>950836</v>
      </c>
      <c r="K177" s="45">
        <v>0</v>
      </c>
      <c r="L177" s="43">
        <v>0</v>
      </c>
      <c r="M177" s="45">
        <v>0</v>
      </c>
      <c r="N177" s="43">
        <v>0</v>
      </c>
      <c r="O177" s="45">
        <v>0</v>
      </c>
      <c r="P177" s="43">
        <v>0</v>
      </c>
      <c r="Q177" s="45">
        <v>1</v>
      </c>
      <c r="R177" s="43">
        <v>113430</v>
      </c>
      <c r="S177" s="10">
        <v>3</v>
      </c>
      <c r="T177" s="10">
        <v>1136253</v>
      </c>
      <c r="U177" s="21">
        <f t="shared" si="74"/>
        <v>22</v>
      </c>
      <c r="V177" s="22">
        <f t="shared" si="75"/>
        <v>31627957</v>
      </c>
      <c r="W177" s="19">
        <f>U177-'Non-Residential - New Const'!U164</f>
        <v>8</v>
      </c>
      <c r="X177" s="13">
        <f>W177/'Non-Residential - New Const'!U164</f>
        <v>0.5714285714285714</v>
      </c>
      <c r="Y177" s="12">
        <f>V177-'Non-Residential - New Const'!V164</f>
        <v>24818338</v>
      </c>
      <c r="Z177" s="13">
        <f>Y177/'Non-Residential - New Const'!V164</f>
        <v>3.6446000870239583</v>
      </c>
      <c r="AA177" s="12">
        <f t="shared" si="76"/>
        <v>-42919932.670000002</v>
      </c>
      <c r="AC177" s="7"/>
      <c r="AD177" s="7"/>
      <c r="AE177" s="7"/>
      <c r="AF177" s="7"/>
      <c r="AG177" s="7"/>
      <c r="AH177" s="7"/>
      <c r="AI177" s="7"/>
      <c r="AJ177" s="7"/>
      <c r="AK177" s="7"/>
      <c r="AL177" s="7"/>
      <c r="AM177" s="7"/>
      <c r="AN177" s="7"/>
    </row>
    <row r="178" spans="1:40" x14ac:dyDescent="0.2">
      <c r="A178" s="26" t="s">
        <v>21</v>
      </c>
      <c r="B178" s="9">
        <v>2017</v>
      </c>
      <c r="C178" s="45">
        <v>1</v>
      </c>
      <c r="D178" s="43">
        <v>400000</v>
      </c>
      <c r="E178" s="45">
        <v>0</v>
      </c>
      <c r="F178" s="43">
        <v>0</v>
      </c>
      <c r="G178" s="45">
        <v>41</v>
      </c>
      <c r="H178" s="43">
        <v>20002153</v>
      </c>
      <c r="I178" s="45">
        <v>17</v>
      </c>
      <c r="J178" s="43">
        <v>14706152.880000001</v>
      </c>
      <c r="K178" s="45">
        <v>0</v>
      </c>
      <c r="L178" s="43">
        <v>0</v>
      </c>
      <c r="M178" s="45">
        <v>0</v>
      </c>
      <c r="N178" s="43">
        <v>0</v>
      </c>
      <c r="O178" s="45">
        <v>0</v>
      </c>
      <c r="P178" s="43">
        <v>0</v>
      </c>
      <c r="Q178" s="45">
        <v>1</v>
      </c>
      <c r="R178" s="43">
        <v>401100</v>
      </c>
      <c r="S178" s="10">
        <v>2</v>
      </c>
      <c r="T178" s="10">
        <v>1458234</v>
      </c>
      <c r="U178" s="21">
        <f t="shared" si="74"/>
        <v>62</v>
      </c>
      <c r="V178" s="22">
        <f t="shared" si="75"/>
        <v>36967639.880000003</v>
      </c>
      <c r="W178" s="19">
        <f>U178-'Non-Residential - New Const'!U165</f>
        <v>39</v>
      </c>
      <c r="X178" s="13">
        <f>W178/'Non-Residential - New Const'!U165</f>
        <v>1.6956521739130435</v>
      </c>
      <c r="Y178" s="12">
        <f>V178-'Non-Residential - New Const'!V165</f>
        <v>8157891.8800000027</v>
      </c>
      <c r="Z178" s="13">
        <f>Y178/'Non-Residential - New Const'!V165</f>
        <v>0.2831642914752327</v>
      </c>
      <c r="AA178" s="12">
        <f t="shared" si="76"/>
        <v>-34762040.789999999</v>
      </c>
      <c r="AC178" s="7"/>
      <c r="AD178" s="7"/>
      <c r="AE178" s="7"/>
      <c r="AF178" s="7"/>
      <c r="AG178" s="7"/>
      <c r="AH178" s="7"/>
      <c r="AI178" s="7"/>
      <c r="AJ178" s="7"/>
      <c r="AK178" s="7"/>
      <c r="AL178" s="7"/>
      <c r="AM178" s="7"/>
      <c r="AN178" s="7"/>
    </row>
    <row r="179" spans="1:40" x14ac:dyDescent="0.2">
      <c r="A179" s="26" t="s">
        <v>22</v>
      </c>
      <c r="B179" s="9">
        <v>2017</v>
      </c>
      <c r="C179" s="45">
        <v>1</v>
      </c>
      <c r="D179" s="43">
        <v>16117.92</v>
      </c>
      <c r="E179" s="45">
        <v>2</v>
      </c>
      <c r="F179" s="43">
        <v>15225000</v>
      </c>
      <c r="G179" s="45">
        <v>31</v>
      </c>
      <c r="H179" s="43">
        <v>9597877</v>
      </c>
      <c r="I179" s="45">
        <v>12</v>
      </c>
      <c r="J179" s="43">
        <v>316856900</v>
      </c>
      <c r="K179" s="45">
        <v>0</v>
      </c>
      <c r="L179" s="43">
        <v>0</v>
      </c>
      <c r="M179" s="45">
        <v>3</v>
      </c>
      <c r="N179" s="43">
        <v>5300190</v>
      </c>
      <c r="O179" s="45">
        <v>0</v>
      </c>
      <c r="P179" s="43">
        <v>0</v>
      </c>
      <c r="Q179" s="45">
        <v>0</v>
      </c>
      <c r="R179" s="43">
        <v>0</v>
      </c>
      <c r="S179" s="10">
        <v>6</v>
      </c>
      <c r="T179" s="10">
        <v>50224310</v>
      </c>
      <c r="U179" s="21">
        <f t="shared" si="74"/>
        <v>55</v>
      </c>
      <c r="V179" s="22">
        <f t="shared" si="75"/>
        <v>397220394.92000002</v>
      </c>
      <c r="W179" s="19">
        <f>U179-'Non-Residential - New Const'!U166</f>
        <v>22</v>
      </c>
      <c r="X179" s="13">
        <f>W179/'Non-Residential - New Const'!U166</f>
        <v>0.66666666666666663</v>
      </c>
      <c r="Y179" s="12">
        <f>V179-'Non-Residential - New Const'!V166</f>
        <v>378750750.62</v>
      </c>
      <c r="Z179" s="13">
        <f>Y179/'Non-Residential - New Const'!V166</f>
        <v>20.506661875453659</v>
      </c>
      <c r="AA179" s="12">
        <f t="shared" si="76"/>
        <v>343988709.82999998</v>
      </c>
      <c r="AC179" s="7"/>
      <c r="AD179" s="7"/>
      <c r="AE179" s="7"/>
      <c r="AF179" s="7"/>
      <c r="AG179" s="7"/>
      <c r="AH179" s="7"/>
      <c r="AI179" s="7"/>
      <c r="AJ179" s="7"/>
      <c r="AK179" s="7"/>
      <c r="AL179" s="7"/>
      <c r="AM179" s="7"/>
      <c r="AN179" s="7"/>
    </row>
    <row r="180" spans="1:40" x14ac:dyDescent="0.2">
      <c r="A180" s="26" t="s">
        <v>23</v>
      </c>
      <c r="B180" s="9">
        <v>2017</v>
      </c>
      <c r="C180" s="45">
        <v>2</v>
      </c>
      <c r="D180" s="43">
        <v>1108890</v>
      </c>
      <c r="E180" s="45">
        <v>0</v>
      </c>
      <c r="F180" s="43">
        <v>0</v>
      </c>
      <c r="G180" s="45">
        <v>32</v>
      </c>
      <c r="H180" s="43">
        <v>13009936</v>
      </c>
      <c r="I180" s="45">
        <v>8</v>
      </c>
      <c r="J180" s="43">
        <v>1813716.79</v>
      </c>
      <c r="K180" s="45">
        <v>0</v>
      </c>
      <c r="L180" s="43">
        <v>0</v>
      </c>
      <c r="M180" s="45">
        <v>0</v>
      </c>
      <c r="N180" s="43">
        <v>0</v>
      </c>
      <c r="O180" s="45">
        <v>0</v>
      </c>
      <c r="P180" s="43">
        <v>0</v>
      </c>
      <c r="Q180" s="45">
        <v>1</v>
      </c>
      <c r="R180" s="43">
        <v>440000</v>
      </c>
      <c r="S180" s="10">
        <v>2</v>
      </c>
      <c r="T180" s="10">
        <v>5051072</v>
      </c>
      <c r="U180" s="21">
        <f t="shared" si="74"/>
        <v>45</v>
      </c>
      <c r="V180" s="22">
        <f t="shared" si="75"/>
        <v>21423614.789999999</v>
      </c>
      <c r="W180" s="19">
        <f>U180-'Non-Residential - New Const'!U167</f>
        <v>2</v>
      </c>
      <c r="X180" s="13">
        <f>W180/'Non-Residential - New Const'!U167</f>
        <v>4.6511627906976744E-2</v>
      </c>
      <c r="Y180" s="12">
        <f>V180-'Non-Residential - New Const'!V167</f>
        <v>-26365755.210000001</v>
      </c>
      <c r="Z180" s="13">
        <f>Y180/'Non-Residential - New Const'!V167</f>
        <v>-0.55170752847338222</v>
      </c>
      <c r="AA180" s="12">
        <f t="shared" si="76"/>
        <v>317622954.62</v>
      </c>
      <c r="AC180" s="7"/>
      <c r="AD180" s="7"/>
      <c r="AE180" s="7"/>
      <c r="AF180" s="7"/>
      <c r="AG180" s="7"/>
      <c r="AH180" s="7"/>
      <c r="AI180" s="7"/>
      <c r="AJ180" s="7"/>
      <c r="AK180" s="7"/>
      <c r="AL180" s="7"/>
      <c r="AM180" s="7"/>
      <c r="AN180" s="7"/>
    </row>
    <row r="181" spans="1:40" x14ac:dyDescent="0.2">
      <c r="A181" s="26" t="s">
        <v>24</v>
      </c>
      <c r="B181" s="9">
        <v>2017</v>
      </c>
      <c r="C181" s="45">
        <v>0</v>
      </c>
      <c r="D181" s="43">
        <v>0</v>
      </c>
      <c r="E181" s="45">
        <v>0</v>
      </c>
      <c r="F181" s="43">
        <v>0</v>
      </c>
      <c r="G181" s="45">
        <v>11</v>
      </c>
      <c r="H181" s="43">
        <v>30345692</v>
      </c>
      <c r="I181" s="45">
        <v>2</v>
      </c>
      <c r="J181" s="43">
        <v>3673215</v>
      </c>
      <c r="K181" s="45">
        <v>1</v>
      </c>
      <c r="L181" s="43">
        <v>2650000</v>
      </c>
      <c r="M181" s="45">
        <v>1</v>
      </c>
      <c r="N181" s="43">
        <v>967680</v>
      </c>
      <c r="O181" s="45">
        <v>0</v>
      </c>
      <c r="P181" s="43">
        <v>0</v>
      </c>
      <c r="Q181" s="45">
        <v>2</v>
      </c>
      <c r="R181" s="43">
        <v>509014.4</v>
      </c>
      <c r="S181" s="10">
        <v>0</v>
      </c>
      <c r="T181" s="10">
        <v>0</v>
      </c>
      <c r="U181" s="21">
        <f t="shared" si="74"/>
        <v>17</v>
      </c>
      <c r="V181" s="22">
        <f t="shared" si="75"/>
        <v>38145601.399999999</v>
      </c>
      <c r="W181" s="19">
        <f>U181-'Non-Residential - New Const'!U168</f>
        <v>-17</v>
      </c>
      <c r="X181" s="13">
        <f>W181/'Non-Residential - New Const'!U168</f>
        <v>-0.5</v>
      </c>
      <c r="Y181" s="12">
        <f>V181-'Non-Residential - New Const'!V168</f>
        <v>-18256622.039999999</v>
      </c>
      <c r="Z181" s="13">
        <f>Y181/'Non-Residential - New Const'!V168</f>
        <v>-0.32368621175761225</v>
      </c>
      <c r="AA181" s="12">
        <f t="shared" si="76"/>
        <v>299366332.57999998</v>
      </c>
      <c r="AC181" s="7"/>
      <c r="AD181" s="7"/>
      <c r="AE181" s="7"/>
      <c r="AF181" s="7"/>
      <c r="AG181" s="7"/>
      <c r="AH181" s="7"/>
      <c r="AI181" s="7"/>
      <c r="AJ181" s="7"/>
      <c r="AK181" s="7"/>
      <c r="AL181" s="7"/>
      <c r="AM181" s="7"/>
      <c r="AN181" s="7"/>
    </row>
    <row r="182" spans="1:40" x14ac:dyDescent="0.2">
      <c r="A182" s="26" t="s">
        <v>25</v>
      </c>
      <c r="B182" s="9">
        <v>2017</v>
      </c>
      <c r="C182" s="45">
        <v>1</v>
      </c>
      <c r="D182" s="43">
        <v>103950</v>
      </c>
      <c r="E182" s="45">
        <v>6</v>
      </c>
      <c r="F182" s="43">
        <v>2710800</v>
      </c>
      <c r="G182" s="45">
        <v>15</v>
      </c>
      <c r="H182" s="43">
        <v>26318249</v>
      </c>
      <c r="I182" s="45">
        <v>8</v>
      </c>
      <c r="J182" s="43">
        <v>1978831</v>
      </c>
      <c r="K182" s="45">
        <v>0</v>
      </c>
      <c r="L182" s="43">
        <v>0</v>
      </c>
      <c r="M182" s="45">
        <v>0</v>
      </c>
      <c r="N182" s="43">
        <v>0</v>
      </c>
      <c r="O182" s="45">
        <v>0</v>
      </c>
      <c r="P182" s="43">
        <v>0</v>
      </c>
      <c r="Q182" s="45">
        <v>0</v>
      </c>
      <c r="R182" s="43">
        <v>0</v>
      </c>
      <c r="S182" s="10">
        <v>2</v>
      </c>
      <c r="T182" s="10">
        <v>785000</v>
      </c>
      <c r="U182" s="21">
        <f t="shared" si="74"/>
        <v>32</v>
      </c>
      <c r="V182" s="22">
        <f t="shared" si="75"/>
        <v>31896830</v>
      </c>
      <c r="W182" s="19">
        <f>U182-'Non-Residential - New Const'!U169</f>
        <v>5</v>
      </c>
      <c r="X182" s="13">
        <f>W182/'Non-Residential - New Const'!U169</f>
        <v>0.18518518518518517</v>
      </c>
      <c r="Y182" s="12">
        <f>V182-'Non-Residential - New Const'!V169</f>
        <v>-19745382</v>
      </c>
      <c r="Z182" s="13">
        <f>Y182/'Non-Residential - New Const'!V169</f>
        <v>-0.3823496561301441</v>
      </c>
      <c r="AA182" s="12">
        <f t="shared" si="76"/>
        <v>279620950.57999998</v>
      </c>
      <c r="AC182" s="7"/>
      <c r="AD182" s="7"/>
      <c r="AE182" s="7"/>
      <c r="AF182" s="7"/>
      <c r="AG182" s="7"/>
      <c r="AH182" s="7"/>
      <c r="AI182" s="7"/>
      <c r="AJ182" s="7"/>
      <c r="AK182" s="7"/>
      <c r="AL182" s="7"/>
      <c r="AM182" s="7"/>
      <c r="AN182" s="7"/>
    </row>
    <row r="183" spans="1:40" x14ac:dyDescent="0.2">
      <c r="A183" s="26" t="s">
        <v>26</v>
      </c>
      <c r="B183" s="9">
        <v>2017</v>
      </c>
      <c r="C183" s="45">
        <v>0</v>
      </c>
      <c r="D183" s="43">
        <v>0</v>
      </c>
      <c r="E183" s="45">
        <v>6</v>
      </c>
      <c r="F183" s="43">
        <v>125570300</v>
      </c>
      <c r="G183" s="45">
        <v>14</v>
      </c>
      <c r="H183" s="43">
        <v>6787001</v>
      </c>
      <c r="I183" s="45">
        <v>8</v>
      </c>
      <c r="J183" s="43">
        <v>15521888.4</v>
      </c>
      <c r="K183" s="45">
        <v>0</v>
      </c>
      <c r="L183" s="43">
        <v>0</v>
      </c>
      <c r="M183" s="45">
        <v>1</v>
      </c>
      <c r="N183" s="43">
        <v>226800</v>
      </c>
      <c r="O183" s="45">
        <v>0</v>
      </c>
      <c r="P183" s="43">
        <v>0</v>
      </c>
      <c r="Q183" s="45">
        <v>0</v>
      </c>
      <c r="R183" s="43">
        <v>0</v>
      </c>
      <c r="S183" s="10">
        <v>4</v>
      </c>
      <c r="T183" s="10">
        <v>11904895</v>
      </c>
      <c r="U183" s="21">
        <f t="shared" si="74"/>
        <v>33</v>
      </c>
      <c r="V183" s="22">
        <f t="shared" si="75"/>
        <v>160010884.40000001</v>
      </c>
      <c r="W183" s="19">
        <f>U183-'Non-Residential - New Const'!U170</f>
        <v>13</v>
      </c>
      <c r="X183" s="13">
        <f>W183/'Non-Residential - New Const'!U170</f>
        <v>0.65</v>
      </c>
      <c r="Y183" s="12">
        <f>V183-'Non-Residential - New Const'!V170</f>
        <v>123091913.40000001</v>
      </c>
      <c r="Z183" s="13">
        <f>Y183/'Non-Residential - New Const'!V170</f>
        <v>3.3341100812370965</v>
      </c>
      <c r="AA183" s="12">
        <f t="shared" si="76"/>
        <v>402712863.98000002</v>
      </c>
      <c r="AC183" s="7"/>
      <c r="AD183" s="7"/>
      <c r="AE183" s="7"/>
      <c r="AF183" s="7"/>
      <c r="AG183" s="7"/>
      <c r="AH183" s="7"/>
      <c r="AI183" s="7"/>
      <c r="AJ183" s="7"/>
      <c r="AK183" s="7"/>
      <c r="AL183" s="7"/>
      <c r="AM183" s="7"/>
      <c r="AN183" s="7"/>
    </row>
    <row r="184" spans="1:40" x14ac:dyDescent="0.2">
      <c r="A184" s="26" t="s">
        <v>27</v>
      </c>
      <c r="B184" s="9">
        <v>2017</v>
      </c>
      <c r="C184" s="45">
        <v>0</v>
      </c>
      <c r="D184" s="43">
        <v>0</v>
      </c>
      <c r="E184" s="45">
        <v>6</v>
      </c>
      <c r="F184" s="43">
        <v>108484000</v>
      </c>
      <c r="G184" s="45">
        <v>8</v>
      </c>
      <c r="H184" s="43">
        <v>9931844</v>
      </c>
      <c r="I184" s="45">
        <v>7</v>
      </c>
      <c r="J184" s="43">
        <v>11518066</v>
      </c>
      <c r="K184" s="45">
        <v>0</v>
      </c>
      <c r="L184" s="43">
        <v>0</v>
      </c>
      <c r="M184" s="45">
        <v>1</v>
      </c>
      <c r="N184" s="43">
        <v>7560</v>
      </c>
      <c r="O184" s="45">
        <v>0</v>
      </c>
      <c r="P184" s="43">
        <v>0</v>
      </c>
      <c r="Q184" s="45">
        <v>0</v>
      </c>
      <c r="R184" s="43">
        <v>0</v>
      </c>
      <c r="S184" s="10">
        <v>2</v>
      </c>
      <c r="T184" s="10">
        <v>2203747</v>
      </c>
      <c r="U184" s="21">
        <f t="shared" si="74"/>
        <v>24</v>
      </c>
      <c r="V184" s="22">
        <f t="shared" si="75"/>
        <v>132145217</v>
      </c>
      <c r="W184" s="19">
        <f>U184-'Non-Residential - New Const'!U171</f>
        <v>-14</v>
      </c>
      <c r="X184" s="13">
        <f>W184/'Non-Residential - New Const'!U171</f>
        <v>-0.36842105263157893</v>
      </c>
      <c r="Y184" s="12">
        <f>V184-'Non-Residential - New Const'!V171</f>
        <v>99563508</v>
      </c>
      <c r="Z184" s="13">
        <f>Y184/'Non-Residential - New Const'!V171</f>
        <v>3.0558098717289508</v>
      </c>
      <c r="AA184" s="12">
        <f t="shared" si="76"/>
        <v>502276371.98000002</v>
      </c>
      <c r="AC184" s="7"/>
      <c r="AD184" s="7"/>
      <c r="AE184" s="7"/>
      <c r="AF184" s="7"/>
      <c r="AG184" s="7"/>
      <c r="AH184" s="7"/>
      <c r="AI184" s="7"/>
      <c r="AJ184" s="7"/>
      <c r="AK184" s="7"/>
      <c r="AL184" s="7"/>
      <c r="AM184" s="7"/>
      <c r="AN184" s="7"/>
    </row>
    <row r="185" spans="1:40" x14ac:dyDescent="0.2">
      <c r="A185" s="26" t="s">
        <v>28</v>
      </c>
      <c r="B185" s="9">
        <v>2017</v>
      </c>
      <c r="C185" s="45">
        <v>0</v>
      </c>
      <c r="D185" s="43">
        <v>0</v>
      </c>
      <c r="E185" s="45">
        <v>0</v>
      </c>
      <c r="F185" s="43">
        <v>0</v>
      </c>
      <c r="G185" s="45">
        <v>8</v>
      </c>
      <c r="H185" s="43">
        <v>5619956</v>
      </c>
      <c r="I185" s="45">
        <v>5</v>
      </c>
      <c r="J185" s="43">
        <v>134830656</v>
      </c>
      <c r="K185" s="45">
        <v>0</v>
      </c>
      <c r="L185" s="43">
        <v>0</v>
      </c>
      <c r="M185" s="45">
        <v>1</v>
      </c>
      <c r="N185" s="43">
        <v>37800</v>
      </c>
      <c r="O185" s="45">
        <v>0</v>
      </c>
      <c r="P185" s="43">
        <v>0</v>
      </c>
      <c r="Q185" s="45">
        <v>0</v>
      </c>
      <c r="R185" s="43">
        <v>0</v>
      </c>
      <c r="S185" s="10">
        <v>1</v>
      </c>
      <c r="T185" s="10">
        <v>612996</v>
      </c>
      <c r="U185" s="21">
        <f t="shared" si="74"/>
        <v>15</v>
      </c>
      <c r="V185" s="22">
        <f t="shared" si="75"/>
        <v>141101408</v>
      </c>
      <c r="W185" s="19">
        <f>U185-'Non-Residential - New Const'!U172</f>
        <v>-2</v>
      </c>
      <c r="X185" s="13">
        <f>W185/'Non-Residential - New Const'!U172</f>
        <v>-0.11764705882352941</v>
      </c>
      <c r="Y185" s="12">
        <f>V185-'Non-Residential - New Const'!V172</f>
        <v>127373741</v>
      </c>
      <c r="Z185" s="13">
        <f>Y185/'Non-Residential - New Const'!V172</f>
        <v>9.2786152956653165</v>
      </c>
      <c r="AA185" s="12">
        <f t="shared" si="76"/>
        <v>629650112.98000002</v>
      </c>
      <c r="AC185" s="7"/>
      <c r="AD185" s="7"/>
      <c r="AE185" s="7"/>
      <c r="AF185" s="7"/>
      <c r="AG185" s="7"/>
      <c r="AH185" s="7"/>
      <c r="AI185" s="7"/>
      <c r="AJ185" s="7"/>
      <c r="AK185" s="7"/>
      <c r="AL185" s="7"/>
      <c r="AM185" s="7"/>
      <c r="AN185" s="7"/>
    </row>
    <row r="186" spans="1:40" ht="13.5" thickBot="1" x14ac:dyDescent="0.25">
      <c r="A186" s="27" t="s">
        <v>29</v>
      </c>
      <c r="B186" s="15">
        <v>2017</v>
      </c>
      <c r="C186" s="46">
        <f t="shared" ref="C186:V186" si="88">SUM(C174:C185)</f>
        <v>6</v>
      </c>
      <c r="D186" s="44">
        <f t="shared" si="88"/>
        <v>1716737.92</v>
      </c>
      <c r="E186" s="46">
        <f t="shared" si="88"/>
        <v>24</v>
      </c>
      <c r="F186" s="44">
        <f t="shared" si="88"/>
        <v>253010100</v>
      </c>
      <c r="G186" s="46">
        <f t="shared" si="88"/>
        <v>196</v>
      </c>
      <c r="H186" s="44">
        <f t="shared" si="88"/>
        <v>159028477</v>
      </c>
      <c r="I186" s="46">
        <f t="shared" si="88"/>
        <v>91</v>
      </c>
      <c r="J186" s="44">
        <f t="shared" si="88"/>
        <v>508301411.08999997</v>
      </c>
      <c r="K186" s="46">
        <f t="shared" si="88"/>
        <v>1</v>
      </c>
      <c r="L186" s="44">
        <f t="shared" si="88"/>
        <v>2650000</v>
      </c>
      <c r="M186" s="46">
        <f t="shared" si="88"/>
        <v>10</v>
      </c>
      <c r="N186" s="44">
        <f t="shared" si="88"/>
        <v>8760066</v>
      </c>
      <c r="O186" s="46">
        <f t="shared" si="88"/>
        <v>0</v>
      </c>
      <c r="P186" s="44">
        <f t="shared" si="88"/>
        <v>0</v>
      </c>
      <c r="Q186" s="46">
        <f t="shared" si="88"/>
        <v>7</v>
      </c>
      <c r="R186" s="44">
        <f t="shared" si="88"/>
        <v>6148544.4000000004</v>
      </c>
      <c r="S186" s="16">
        <f t="shared" si="88"/>
        <v>34</v>
      </c>
      <c r="T186" s="16">
        <f t="shared" si="88"/>
        <v>76014176</v>
      </c>
      <c r="U186" s="23">
        <f t="shared" si="88"/>
        <v>369</v>
      </c>
      <c r="V186" s="24">
        <f t="shared" si="88"/>
        <v>1015629512.4100001</v>
      </c>
      <c r="W186" s="20">
        <f>U186-'Non-Residential - New Const'!U173</f>
        <v>69</v>
      </c>
      <c r="X186" s="18">
        <f>W186/'Non-Residential - New Const'!U173</f>
        <v>0.23</v>
      </c>
      <c r="Y186" s="17">
        <f>V186-'Non-Residential - New Const'!V173</f>
        <v>629650112.98000002</v>
      </c>
      <c r="Z186" s="18">
        <f>Y186/'Non-Residential - New Const'!V173</f>
        <v>1.6313049709643672</v>
      </c>
      <c r="AA186" s="17">
        <f>Y186</f>
        <v>629650112.98000002</v>
      </c>
      <c r="AC186" s="26"/>
      <c r="AD186" s="26"/>
      <c r="AE186" s="26"/>
      <c r="AF186" s="26"/>
      <c r="AG186" s="26"/>
      <c r="AH186" s="26"/>
      <c r="AI186" s="26"/>
      <c r="AJ186" s="26"/>
      <c r="AK186" s="26"/>
      <c r="AL186" s="26"/>
      <c r="AM186" s="26"/>
      <c r="AN186" s="26"/>
    </row>
    <row r="187" spans="1:40" x14ac:dyDescent="0.2">
      <c r="A187" s="26" t="s">
        <v>17</v>
      </c>
      <c r="B187" s="9">
        <v>2018</v>
      </c>
      <c r="C187" s="45">
        <v>0</v>
      </c>
      <c r="D187" s="43">
        <v>0</v>
      </c>
      <c r="E187" s="45">
        <v>2</v>
      </c>
      <c r="F187" s="43">
        <v>205000</v>
      </c>
      <c r="G187" s="45">
        <v>6</v>
      </c>
      <c r="H187" s="43">
        <v>18859986</v>
      </c>
      <c r="I187" s="45">
        <v>3</v>
      </c>
      <c r="J187" s="43">
        <v>989795.28</v>
      </c>
      <c r="K187" s="45">
        <v>0</v>
      </c>
      <c r="L187" s="43">
        <v>0</v>
      </c>
      <c r="M187" s="45">
        <v>0</v>
      </c>
      <c r="N187" s="43">
        <v>0</v>
      </c>
      <c r="O187" s="45">
        <v>0</v>
      </c>
      <c r="P187" s="43">
        <v>0</v>
      </c>
      <c r="Q187" s="45">
        <v>0</v>
      </c>
      <c r="R187" s="43">
        <v>0</v>
      </c>
      <c r="S187" s="10">
        <v>1</v>
      </c>
      <c r="T187" s="10">
        <v>11462740</v>
      </c>
      <c r="U187" s="21">
        <f t="shared" ref="U187:U198" si="89">SUM(C187+G187+I187+K187+M187+O187+Q187+S187+E187)</f>
        <v>12</v>
      </c>
      <c r="V187" s="22">
        <f t="shared" ref="V187:V198" si="90">SUM(D187+H187+J187+L187+N187+P187+R187+T187+F187)</f>
        <v>31517521.280000001</v>
      </c>
      <c r="W187" s="19">
        <f>U187-'Non-Residential - New Const'!U174</f>
        <v>-12</v>
      </c>
      <c r="X187" s="13">
        <f>W187/'Non-Residential - New Const'!U174</f>
        <v>-0.5</v>
      </c>
      <c r="Y187" s="12">
        <f>V187-'Non-Residential - New Const'!V174</f>
        <v>28011586.280000001</v>
      </c>
      <c r="Z187" s="13">
        <f>Y187/'Non-Residential - New Const'!V174</f>
        <v>7.9897620121308588</v>
      </c>
      <c r="AA187" s="12">
        <f>Y187</f>
        <v>28011586.280000001</v>
      </c>
      <c r="AC187" s="26">
        <f t="array" ref="AC187:AN188">TRANSPOSE(U187:V198)</f>
        <v>12</v>
      </c>
      <c r="AD187" s="26">
        <v>18</v>
      </c>
      <c r="AE187" s="26">
        <v>24</v>
      </c>
      <c r="AF187" s="26">
        <v>29</v>
      </c>
      <c r="AG187" s="26">
        <v>31</v>
      </c>
      <c r="AH187" s="26">
        <v>45</v>
      </c>
      <c r="AI187" s="26">
        <v>27</v>
      </c>
      <c r="AJ187" s="26">
        <v>23</v>
      </c>
      <c r="AK187" s="26">
        <v>31</v>
      </c>
      <c r="AL187" s="26">
        <v>41</v>
      </c>
      <c r="AM187" s="26">
        <v>41</v>
      </c>
      <c r="AN187" s="26">
        <v>23</v>
      </c>
    </row>
    <row r="188" spans="1:40" x14ac:dyDescent="0.2">
      <c r="A188" s="26" t="s">
        <v>18</v>
      </c>
      <c r="B188" s="9">
        <v>2018</v>
      </c>
      <c r="C188" s="45">
        <v>0</v>
      </c>
      <c r="D188" s="43">
        <v>0</v>
      </c>
      <c r="E188" s="45">
        <v>1</v>
      </c>
      <c r="F188" s="43">
        <v>600000</v>
      </c>
      <c r="G188" s="45">
        <v>10</v>
      </c>
      <c r="H188" s="43">
        <v>16578254</v>
      </c>
      <c r="I188" s="45">
        <v>5</v>
      </c>
      <c r="J188" s="43">
        <v>526452</v>
      </c>
      <c r="K188" s="45">
        <v>0</v>
      </c>
      <c r="L188" s="43">
        <v>0</v>
      </c>
      <c r="M188" s="45">
        <v>2</v>
      </c>
      <c r="N188" s="43">
        <v>1045926</v>
      </c>
      <c r="O188" s="45">
        <v>0</v>
      </c>
      <c r="P188" s="43">
        <v>0</v>
      </c>
      <c r="Q188" s="45">
        <v>0</v>
      </c>
      <c r="R188" s="43">
        <v>0</v>
      </c>
      <c r="S188" s="10">
        <v>0</v>
      </c>
      <c r="T188" s="10">
        <v>0</v>
      </c>
      <c r="U188" s="21">
        <f t="shared" si="89"/>
        <v>18</v>
      </c>
      <c r="V188" s="22">
        <f t="shared" si="90"/>
        <v>18750632</v>
      </c>
      <c r="W188" s="19">
        <f>U188-'Non-Residential - New Const'!U175</f>
        <v>-4</v>
      </c>
      <c r="X188" s="13">
        <f>W188/'Non-Residential - New Const'!U175</f>
        <v>-0.18181818181818182</v>
      </c>
      <c r="Y188" s="12">
        <f>V188-'Non-Residential - New Const'!V175</f>
        <v>6046318</v>
      </c>
      <c r="Z188" s="13">
        <f>Y188/'Non-Residential - New Const'!V175</f>
        <v>0.47592636642954511</v>
      </c>
      <c r="AA188" s="12">
        <f t="shared" ref="AA188:AA198" si="91">AA187+Y188</f>
        <v>34057904.280000001</v>
      </c>
      <c r="AC188" s="26">
        <v>31517521.280000001</v>
      </c>
      <c r="AD188" s="26">
        <v>18750632</v>
      </c>
      <c r="AE188" s="26">
        <v>19027764</v>
      </c>
      <c r="AF188" s="26">
        <v>56812963.32</v>
      </c>
      <c r="AG188" s="26">
        <v>283395778.88</v>
      </c>
      <c r="AH188" s="26">
        <v>41803680.980000004</v>
      </c>
      <c r="AI188" s="26">
        <v>41591751</v>
      </c>
      <c r="AJ188" s="26">
        <v>26251563</v>
      </c>
      <c r="AK188" s="26">
        <v>101887934</v>
      </c>
      <c r="AL188" s="26">
        <v>31821258.120000001</v>
      </c>
      <c r="AM188" s="26">
        <v>78998330.170000002</v>
      </c>
      <c r="AN188" s="26">
        <v>841564895</v>
      </c>
    </row>
    <row r="189" spans="1:40" x14ac:dyDescent="0.2">
      <c r="A189" s="26" t="s">
        <v>19</v>
      </c>
      <c r="B189" s="9">
        <v>2018</v>
      </c>
      <c r="C189" s="45">
        <v>0</v>
      </c>
      <c r="D189" s="43">
        <v>0</v>
      </c>
      <c r="E189" s="45">
        <v>3</v>
      </c>
      <c r="F189" s="43">
        <v>2205000</v>
      </c>
      <c r="G189" s="45">
        <v>13</v>
      </c>
      <c r="H189" s="43">
        <v>12964530</v>
      </c>
      <c r="I189" s="45">
        <v>8</v>
      </c>
      <c r="J189" s="43">
        <v>3858234</v>
      </c>
      <c r="K189" s="45">
        <v>0</v>
      </c>
      <c r="L189" s="43">
        <v>0</v>
      </c>
      <c r="M189" s="45">
        <v>0</v>
      </c>
      <c r="N189" s="43">
        <v>0</v>
      </c>
      <c r="O189" s="45">
        <v>0</v>
      </c>
      <c r="P189" s="43">
        <v>0</v>
      </c>
      <c r="Q189" s="45">
        <v>0</v>
      </c>
      <c r="R189" s="43">
        <v>0</v>
      </c>
      <c r="S189" s="10">
        <v>0</v>
      </c>
      <c r="T189" s="10">
        <v>0</v>
      </c>
      <c r="U189" s="21">
        <f t="shared" si="89"/>
        <v>24</v>
      </c>
      <c r="V189" s="22">
        <f t="shared" si="90"/>
        <v>19027764</v>
      </c>
      <c r="W189" s="19">
        <f>U189-'Non-Residential - New Const'!U176</f>
        <v>6</v>
      </c>
      <c r="X189" s="13">
        <f>W189/'Non-Residential - New Const'!U176</f>
        <v>0.33333333333333331</v>
      </c>
      <c r="Y189" s="12">
        <f>V189-'Non-Residential - New Const'!V176</f>
        <v>10148047.98</v>
      </c>
      <c r="Z189" s="13">
        <f>Y189/'Non-Residential - New Const'!V176</f>
        <v>1.1428347434921686</v>
      </c>
      <c r="AA189" s="12">
        <f t="shared" si="91"/>
        <v>44205952.260000005</v>
      </c>
      <c r="AC189" s="134">
        <f>AC188/$AC$138</f>
        <v>31.51752128</v>
      </c>
      <c r="AD189" s="134">
        <f t="shared" ref="AD189" si="92">AD188/$AC$138</f>
        <v>18.750632</v>
      </c>
      <c r="AE189" s="134">
        <f t="shared" ref="AE189" si="93">AE188/$AC$138</f>
        <v>19.027764000000001</v>
      </c>
      <c r="AF189" s="134">
        <f t="shared" ref="AF189" si="94">AF188/$AC$138</f>
        <v>56.812963320000001</v>
      </c>
      <c r="AG189" s="134">
        <f t="shared" ref="AG189" si="95">AG188/$AC$138</f>
        <v>283.39577888000002</v>
      </c>
      <c r="AH189" s="134">
        <f t="shared" ref="AH189" si="96">AH188/$AC$138</f>
        <v>41.803680980000003</v>
      </c>
      <c r="AI189" s="134">
        <f t="shared" ref="AI189" si="97">AI188/$AC$138</f>
        <v>41.591751000000002</v>
      </c>
      <c r="AJ189" s="134">
        <f t="shared" ref="AJ189" si="98">AJ188/$AC$138</f>
        <v>26.251563000000001</v>
      </c>
      <c r="AK189" s="134">
        <f t="shared" ref="AK189" si="99">AK188/$AC$138</f>
        <v>101.887934</v>
      </c>
      <c r="AL189" s="134">
        <f t="shared" ref="AL189" si="100">AL188/$AC$138</f>
        <v>31.82125812</v>
      </c>
      <c r="AM189" s="134">
        <f t="shared" ref="AM189" si="101">AM188/$AC$138</f>
        <v>78.998330170000003</v>
      </c>
      <c r="AN189" s="134">
        <f t="shared" ref="AN189" si="102">AN188/$AC$138</f>
        <v>841.56489499999998</v>
      </c>
    </row>
    <row r="190" spans="1:40" x14ac:dyDescent="0.2">
      <c r="A190" s="26" t="s">
        <v>20</v>
      </c>
      <c r="B190" s="9">
        <v>2018</v>
      </c>
      <c r="C190" s="45">
        <v>1</v>
      </c>
      <c r="D190" s="43">
        <v>450000</v>
      </c>
      <c r="E190" s="45">
        <v>1</v>
      </c>
      <c r="F190" s="43">
        <v>4382924</v>
      </c>
      <c r="G190" s="45">
        <v>13</v>
      </c>
      <c r="H190" s="43">
        <v>14466484</v>
      </c>
      <c r="I190" s="45">
        <v>11</v>
      </c>
      <c r="J190" s="43">
        <v>25384159.32</v>
      </c>
      <c r="K190" s="45">
        <v>1</v>
      </c>
      <c r="L190" s="43">
        <v>5600000</v>
      </c>
      <c r="M190" s="45">
        <v>1</v>
      </c>
      <c r="N190" s="43">
        <v>289170</v>
      </c>
      <c r="O190" s="45">
        <v>0</v>
      </c>
      <c r="P190" s="43">
        <v>0</v>
      </c>
      <c r="Q190" s="45">
        <v>0</v>
      </c>
      <c r="R190" s="43">
        <v>0</v>
      </c>
      <c r="S190" s="10">
        <v>1</v>
      </c>
      <c r="T190" s="10">
        <v>6240226</v>
      </c>
      <c r="U190" s="21">
        <f t="shared" si="89"/>
        <v>29</v>
      </c>
      <c r="V190" s="22">
        <f t="shared" si="90"/>
        <v>56812963.32</v>
      </c>
      <c r="W190" s="19">
        <f>U190-'Non-Residential - New Const'!U177</f>
        <v>7</v>
      </c>
      <c r="X190" s="13">
        <f>W190/'Non-Residential - New Const'!U177</f>
        <v>0.31818181818181818</v>
      </c>
      <c r="Y190" s="12">
        <f>V190-'Non-Residential - New Const'!V177</f>
        <v>25185006.32</v>
      </c>
      <c r="Z190" s="13">
        <f>Y190/'Non-Residential - New Const'!V177</f>
        <v>0.79628938157466189</v>
      </c>
      <c r="AA190" s="12">
        <f t="shared" si="91"/>
        <v>69390958.580000013</v>
      </c>
    </row>
    <row r="191" spans="1:40" x14ac:dyDescent="0.2">
      <c r="A191" s="26" t="s">
        <v>21</v>
      </c>
      <c r="B191" s="9">
        <v>2018</v>
      </c>
      <c r="C191" s="45">
        <v>2</v>
      </c>
      <c r="D191" s="43">
        <v>137550.88</v>
      </c>
      <c r="E191" s="45">
        <v>4</v>
      </c>
      <c r="F191" s="43">
        <v>895000</v>
      </c>
      <c r="G191" s="45">
        <v>15</v>
      </c>
      <c r="H191" s="43">
        <v>11031428</v>
      </c>
      <c r="I191" s="45">
        <v>6</v>
      </c>
      <c r="J191" s="43">
        <v>269833310</v>
      </c>
      <c r="K191" s="45">
        <v>0</v>
      </c>
      <c r="L191" s="43">
        <v>0</v>
      </c>
      <c r="M191" s="45">
        <v>3</v>
      </c>
      <c r="N191" s="43">
        <v>650288</v>
      </c>
      <c r="O191" s="45">
        <v>0</v>
      </c>
      <c r="P191" s="43">
        <v>0</v>
      </c>
      <c r="Q191" s="45">
        <v>0</v>
      </c>
      <c r="R191" s="43">
        <v>0</v>
      </c>
      <c r="S191" s="10">
        <v>1</v>
      </c>
      <c r="T191" s="10">
        <v>848202</v>
      </c>
      <c r="U191" s="21">
        <f t="shared" si="89"/>
        <v>31</v>
      </c>
      <c r="V191" s="22">
        <f t="shared" si="90"/>
        <v>283395778.88</v>
      </c>
      <c r="W191" s="19">
        <f>U191-'Non-Residential - New Const'!U178</f>
        <v>-31</v>
      </c>
      <c r="X191" s="13">
        <f>W191/'Non-Residential - New Const'!U178</f>
        <v>-0.5</v>
      </c>
      <c r="Y191" s="12">
        <f>V191-'Non-Residential - New Const'!V178</f>
        <v>246428139</v>
      </c>
      <c r="Z191" s="13">
        <f>Y191/'Non-Residential - New Const'!V178</f>
        <v>6.6660500859650762</v>
      </c>
      <c r="AA191" s="12">
        <f t="shared" si="91"/>
        <v>315819097.58000004</v>
      </c>
    </row>
    <row r="192" spans="1:40" x14ac:dyDescent="0.2">
      <c r="A192" s="26" t="s">
        <v>22</v>
      </c>
      <c r="B192" s="9">
        <v>2018</v>
      </c>
      <c r="C192" s="45">
        <v>2</v>
      </c>
      <c r="D192" s="43">
        <v>711105.28</v>
      </c>
      <c r="E192" s="45">
        <v>4</v>
      </c>
      <c r="F192" s="43">
        <v>1790200</v>
      </c>
      <c r="G192" s="45">
        <v>26</v>
      </c>
      <c r="H192" s="43">
        <v>31054903</v>
      </c>
      <c r="I192" s="45">
        <v>9</v>
      </c>
      <c r="J192" s="43">
        <v>7258002.7000000002</v>
      </c>
      <c r="K192" s="45">
        <v>0</v>
      </c>
      <c r="L192" s="43">
        <v>0</v>
      </c>
      <c r="M192" s="45">
        <v>2</v>
      </c>
      <c r="N192" s="43">
        <v>850500</v>
      </c>
      <c r="O192" s="45">
        <v>0</v>
      </c>
      <c r="P192" s="43">
        <v>0</v>
      </c>
      <c r="Q192" s="45">
        <v>0</v>
      </c>
      <c r="R192" s="43">
        <v>0</v>
      </c>
      <c r="S192" s="10">
        <v>2</v>
      </c>
      <c r="T192" s="10">
        <v>138970</v>
      </c>
      <c r="U192" s="21">
        <f t="shared" si="89"/>
        <v>45</v>
      </c>
      <c r="V192" s="22">
        <f t="shared" si="90"/>
        <v>41803680.980000004</v>
      </c>
      <c r="W192" s="19">
        <f>U192-'Non-Residential - New Const'!U179</f>
        <v>-10</v>
      </c>
      <c r="X192" s="13">
        <f>W192/'Non-Residential - New Const'!U179</f>
        <v>-0.18181818181818182</v>
      </c>
      <c r="Y192" s="12">
        <f>V192-'Non-Residential - New Const'!V179</f>
        <v>-355416713.94</v>
      </c>
      <c r="Z192" s="13">
        <f>Y192/'Non-Residential - New Const'!V179</f>
        <v>-0.89475947983884552</v>
      </c>
      <c r="AA192" s="12">
        <f t="shared" si="91"/>
        <v>-39597616.359999955</v>
      </c>
    </row>
    <row r="193" spans="1:40" x14ac:dyDescent="0.2">
      <c r="A193" s="26" t="s">
        <v>23</v>
      </c>
      <c r="B193" s="9">
        <v>2018</v>
      </c>
      <c r="C193" s="45">
        <v>0</v>
      </c>
      <c r="D193" s="43">
        <v>0</v>
      </c>
      <c r="E193" s="45">
        <v>5</v>
      </c>
      <c r="F193" s="43">
        <v>2511000</v>
      </c>
      <c r="G193" s="45">
        <v>12</v>
      </c>
      <c r="H193" s="43">
        <v>27277507</v>
      </c>
      <c r="I193" s="45">
        <v>8</v>
      </c>
      <c r="J193" s="43">
        <v>9624765</v>
      </c>
      <c r="K193" s="45">
        <v>0</v>
      </c>
      <c r="L193" s="43">
        <v>0</v>
      </c>
      <c r="M193" s="45">
        <v>1</v>
      </c>
      <c r="N193" s="43">
        <v>178479</v>
      </c>
      <c r="O193" s="45">
        <v>1</v>
      </c>
      <c r="P193" s="43">
        <v>2000000</v>
      </c>
      <c r="Q193" s="45">
        <v>0</v>
      </c>
      <c r="R193" s="43">
        <v>0</v>
      </c>
      <c r="S193" s="10">
        <v>0</v>
      </c>
      <c r="T193" s="10">
        <v>0</v>
      </c>
      <c r="U193" s="21">
        <f t="shared" si="89"/>
        <v>27</v>
      </c>
      <c r="V193" s="22">
        <f t="shared" si="90"/>
        <v>41591751</v>
      </c>
      <c r="W193" s="19">
        <f>U193-'Non-Residential - New Const'!U180</f>
        <v>-18</v>
      </c>
      <c r="X193" s="13">
        <f>W193/'Non-Residential - New Const'!U180</f>
        <v>-0.4</v>
      </c>
      <c r="Y193" s="12">
        <f>V193-'Non-Residential - New Const'!V180</f>
        <v>20168136.210000001</v>
      </c>
      <c r="Z193" s="13">
        <f>Y193/'Non-Residential - New Const'!V180</f>
        <v>0.94139744425455107</v>
      </c>
      <c r="AA193" s="12">
        <f t="shared" si="91"/>
        <v>-19429480.149999954</v>
      </c>
    </row>
    <row r="194" spans="1:40" x14ac:dyDescent="0.2">
      <c r="A194" s="26" t="s">
        <v>24</v>
      </c>
      <c r="B194" s="9">
        <v>2018</v>
      </c>
      <c r="C194" s="45">
        <v>0</v>
      </c>
      <c r="D194" s="43">
        <v>0</v>
      </c>
      <c r="E194" s="45">
        <v>3</v>
      </c>
      <c r="F194" s="43">
        <v>2621100</v>
      </c>
      <c r="G194" s="45">
        <v>13</v>
      </c>
      <c r="H194" s="43">
        <v>14758715</v>
      </c>
      <c r="I194" s="45">
        <v>4</v>
      </c>
      <c r="J194" s="43">
        <v>1934396</v>
      </c>
      <c r="K194" s="45">
        <v>0</v>
      </c>
      <c r="L194" s="43">
        <v>0</v>
      </c>
      <c r="M194" s="45">
        <v>0</v>
      </c>
      <c r="N194" s="43">
        <v>0</v>
      </c>
      <c r="O194" s="45">
        <v>0</v>
      </c>
      <c r="P194" s="43">
        <v>0</v>
      </c>
      <c r="Q194" s="45">
        <v>0</v>
      </c>
      <c r="R194" s="43">
        <v>0</v>
      </c>
      <c r="S194" s="10">
        <v>3</v>
      </c>
      <c r="T194" s="10">
        <v>6937352</v>
      </c>
      <c r="U194" s="21">
        <f t="shared" si="89"/>
        <v>23</v>
      </c>
      <c r="V194" s="22">
        <f t="shared" si="90"/>
        <v>26251563</v>
      </c>
      <c r="W194" s="19">
        <f>U194-'Non-Residential - New Const'!U181</f>
        <v>6</v>
      </c>
      <c r="X194" s="13">
        <f>W194/'Non-Residential - New Const'!U181</f>
        <v>0.35294117647058826</v>
      </c>
      <c r="Y194" s="12">
        <f>V194-'Non-Residential - New Const'!V181</f>
        <v>-11894038.399999999</v>
      </c>
      <c r="Z194" s="13">
        <f>Y194/'Non-Residential - New Const'!V181</f>
        <v>-0.31180628862755322</v>
      </c>
      <c r="AA194" s="12">
        <f t="shared" si="91"/>
        <v>-31323518.549999952</v>
      </c>
    </row>
    <row r="195" spans="1:40" x14ac:dyDescent="0.2">
      <c r="A195" s="26" t="s">
        <v>25</v>
      </c>
      <c r="B195" s="9">
        <v>2018</v>
      </c>
      <c r="C195" s="45">
        <v>0</v>
      </c>
      <c r="D195" s="43">
        <v>0</v>
      </c>
      <c r="E195" s="45">
        <v>3</v>
      </c>
      <c r="F195" s="43">
        <v>291000</v>
      </c>
      <c r="G195" s="45">
        <v>13</v>
      </c>
      <c r="H195" s="43">
        <v>12865834</v>
      </c>
      <c r="I195" s="45">
        <v>11</v>
      </c>
      <c r="J195" s="43">
        <v>87865398</v>
      </c>
      <c r="K195" s="45">
        <v>0</v>
      </c>
      <c r="L195" s="43">
        <v>0</v>
      </c>
      <c r="M195" s="45">
        <v>1</v>
      </c>
      <c r="N195" s="43">
        <v>85050</v>
      </c>
      <c r="O195" s="45">
        <v>0</v>
      </c>
      <c r="P195" s="43">
        <v>0</v>
      </c>
      <c r="Q195" s="45">
        <v>1</v>
      </c>
      <c r="R195" s="43">
        <v>160152</v>
      </c>
      <c r="S195" s="10">
        <v>2</v>
      </c>
      <c r="T195" s="10">
        <v>620500</v>
      </c>
      <c r="U195" s="21">
        <f t="shared" si="89"/>
        <v>31</v>
      </c>
      <c r="V195" s="22">
        <f t="shared" si="90"/>
        <v>101887934</v>
      </c>
      <c r="W195" s="19">
        <f>U195-'Non-Residential - New Const'!U182</f>
        <v>-1</v>
      </c>
      <c r="X195" s="13">
        <f>W195/'Non-Residential - New Const'!U182</f>
        <v>-3.125E-2</v>
      </c>
      <c r="Y195" s="12">
        <f>V195-'Non-Residential - New Const'!V182</f>
        <v>69991104</v>
      </c>
      <c r="Z195" s="13">
        <f>Y195/'Non-Residential - New Const'!V182</f>
        <v>2.194296549218214</v>
      </c>
      <c r="AA195" s="12">
        <f t="shared" si="91"/>
        <v>38667585.450000048</v>
      </c>
    </row>
    <row r="196" spans="1:40" x14ac:dyDescent="0.2">
      <c r="A196" s="26" t="s">
        <v>26</v>
      </c>
      <c r="B196" s="9">
        <v>2018</v>
      </c>
      <c r="C196" s="45">
        <v>2</v>
      </c>
      <c r="D196" s="43">
        <v>981209.12</v>
      </c>
      <c r="E196" s="45">
        <v>0</v>
      </c>
      <c r="F196" s="43">
        <v>0</v>
      </c>
      <c r="G196" s="45">
        <v>28</v>
      </c>
      <c r="H196" s="43">
        <v>16897893</v>
      </c>
      <c r="I196" s="45">
        <v>4</v>
      </c>
      <c r="J196" s="43">
        <v>2450689</v>
      </c>
      <c r="K196" s="45">
        <v>1</v>
      </c>
      <c r="L196" s="43">
        <v>2000000</v>
      </c>
      <c r="M196" s="45">
        <v>2</v>
      </c>
      <c r="N196" s="43">
        <v>525357</v>
      </c>
      <c r="O196" s="45">
        <v>0</v>
      </c>
      <c r="P196" s="43">
        <v>0</v>
      </c>
      <c r="Q196" s="45">
        <v>3</v>
      </c>
      <c r="R196" s="43">
        <v>226981</v>
      </c>
      <c r="S196" s="10">
        <v>1</v>
      </c>
      <c r="T196" s="10">
        <v>8739129</v>
      </c>
      <c r="U196" s="21">
        <f t="shared" si="89"/>
        <v>41</v>
      </c>
      <c r="V196" s="22">
        <f t="shared" si="90"/>
        <v>31821258.120000001</v>
      </c>
      <c r="W196" s="19">
        <f>U196-'Non-Residential - New Const'!U183</f>
        <v>8</v>
      </c>
      <c r="X196" s="13">
        <f>W196/'Non-Residential - New Const'!U183</f>
        <v>0.24242424242424243</v>
      </c>
      <c r="Y196" s="12">
        <f>V196-'Non-Residential - New Const'!V183</f>
        <v>-128189626.28</v>
      </c>
      <c r="Z196" s="13">
        <f>Y196/'Non-Residential - New Const'!V183</f>
        <v>-0.80113066533366395</v>
      </c>
      <c r="AA196" s="12">
        <f t="shared" si="91"/>
        <v>-89522040.829999954</v>
      </c>
    </row>
    <row r="197" spans="1:40" x14ac:dyDescent="0.2">
      <c r="A197" s="26" t="s">
        <v>27</v>
      </c>
      <c r="B197" s="9">
        <v>2018</v>
      </c>
      <c r="C197" s="45">
        <v>0</v>
      </c>
      <c r="D197" s="43">
        <v>0</v>
      </c>
      <c r="E197" s="45">
        <v>1</v>
      </c>
      <c r="F197" s="43">
        <v>400000</v>
      </c>
      <c r="G197" s="45">
        <v>25</v>
      </c>
      <c r="H197" s="43">
        <v>14266728</v>
      </c>
      <c r="I197" s="45">
        <v>12</v>
      </c>
      <c r="J197" s="43">
        <v>22061063.170000002</v>
      </c>
      <c r="K197" s="45">
        <v>0</v>
      </c>
      <c r="L197" s="43">
        <v>0</v>
      </c>
      <c r="M197" s="45">
        <v>0</v>
      </c>
      <c r="N197" s="43">
        <v>0</v>
      </c>
      <c r="O197" s="45">
        <v>0</v>
      </c>
      <c r="P197" s="43">
        <v>0</v>
      </c>
      <c r="Q197" s="45">
        <v>0</v>
      </c>
      <c r="R197" s="43">
        <v>0</v>
      </c>
      <c r="S197" s="10">
        <v>3</v>
      </c>
      <c r="T197" s="10">
        <v>42270539</v>
      </c>
      <c r="U197" s="21">
        <f t="shared" si="89"/>
        <v>41</v>
      </c>
      <c r="V197" s="22">
        <f t="shared" si="90"/>
        <v>78998330.170000002</v>
      </c>
      <c r="W197" s="19">
        <f>U197-'Non-Residential - New Const'!U184</f>
        <v>17</v>
      </c>
      <c r="X197" s="13">
        <f>W197/'Non-Residential - New Const'!U184</f>
        <v>0.70833333333333337</v>
      </c>
      <c r="Y197" s="12">
        <f>V197-'Non-Residential - New Const'!V184</f>
        <v>-53146886.829999998</v>
      </c>
      <c r="Z197" s="13">
        <f>Y197/'Non-Residential - New Const'!V184</f>
        <v>-0.40218547471150617</v>
      </c>
      <c r="AA197" s="12">
        <f t="shared" si="91"/>
        <v>-142668927.65999997</v>
      </c>
    </row>
    <row r="198" spans="1:40" x14ac:dyDescent="0.2">
      <c r="A198" s="26" t="s">
        <v>28</v>
      </c>
      <c r="B198" s="9">
        <v>2018</v>
      </c>
      <c r="C198" s="45">
        <v>0</v>
      </c>
      <c r="D198" s="43">
        <v>0</v>
      </c>
      <c r="E198" s="45">
        <v>0</v>
      </c>
      <c r="F198" s="43">
        <v>0</v>
      </c>
      <c r="G198" s="45">
        <v>9</v>
      </c>
      <c r="H198" s="43">
        <v>26478870</v>
      </c>
      <c r="I198" s="45">
        <v>12</v>
      </c>
      <c r="J198" s="43">
        <v>723497191</v>
      </c>
      <c r="K198" s="45">
        <v>0</v>
      </c>
      <c r="L198" s="43">
        <v>0</v>
      </c>
      <c r="M198" s="45">
        <v>0</v>
      </c>
      <c r="N198" s="43">
        <v>0</v>
      </c>
      <c r="O198" s="45">
        <v>0</v>
      </c>
      <c r="P198" s="43">
        <v>0</v>
      </c>
      <c r="Q198" s="45">
        <v>1</v>
      </c>
      <c r="R198" s="43">
        <v>307044</v>
      </c>
      <c r="S198" s="10">
        <v>1</v>
      </c>
      <c r="T198" s="10">
        <v>91281790</v>
      </c>
      <c r="U198" s="21">
        <f t="shared" si="89"/>
        <v>23</v>
      </c>
      <c r="V198" s="22">
        <f t="shared" si="90"/>
        <v>841564895</v>
      </c>
      <c r="W198" s="19">
        <f>U198-'Non-Residential - New Const'!U185</f>
        <v>8</v>
      </c>
      <c r="X198" s="13">
        <f>W198/'Non-Residential - New Const'!U185</f>
        <v>0.53333333333333333</v>
      </c>
      <c r="Y198" s="12">
        <f>V198-'Non-Residential - New Const'!V185</f>
        <v>700463487</v>
      </c>
      <c r="Z198" s="13">
        <f>Y198/'Non-Residential - New Const'!V185</f>
        <v>4.9642558279786977</v>
      </c>
      <c r="AA198" s="12">
        <f t="shared" si="91"/>
        <v>557794559.34000003</v>
      </c>
    </row>
    <row r="199" spans="1:40" ht="13.5" thickBot="1" x14ac:dyDescent="0.25">
      <c r="A199" s="27" t="s">
        <v>29</v>
      </c>
      <c r="B199" s="15">
        <v>2018</v>
      </c>
      <c r="C199" s="46">
        <f t="shared" ref="C199:V199" si="103">SUM(C187:C198)</f>
        <v>7</v>
      </c>
      <c r="D199" s="44">
        <f t="shared" si="103"/>
        <v>2279865.2800000003</v>
      </c>
      <c r="E199" s="46">
        <f t="shared" si="103"/>
        <v>27</v>
      </c>
      <c r="F199" s="44">
        <f t="shared" si="103"/>
        <v>15901224</v>
      </c>
      <c r="G199" s="46">
        <f t="shared" si="103"/>
        <v>183</v>
      </c>
      <c r="H199" s="44">
        <f t="shared" si="103"/>
        <v>217501132</v>
      </c>
      <c r="I199" s="46">
        <f t="shared" si="103"/>
        <v>93</v>
      </c>
      <c r="J199" s="44">
        <f t="shared" si="103"/>
        <v>1155283455.47</v>
      </c>
      <c r="K199" s="46">
        <f t="shared" si="103"/>
        <v>2</v>
      </c>
      <c r="L199" s="44">
        <f t="shared" si="103"/>
        <v>7600000</v>
      </c>
      <c r="M199" s="46">
        <f t="shared" si="103"/>
        <v>12</v>
      </c>
      <c r="N199" s="44">
        <f t="shared" si="103"/>
        <v>3624770</v>
      </c>
      <c r="O199" s="46">
        <f t="shared" si="103"/>
        <v>1</v>
      </c>
      <c r="P199" s="44">
        <f t="shared" si="103"/>
        <v>2000000</v>
      </c>
      <c r="Q199" s="46">
        <f t="shared" si="103"/>
        <v>5</v>
      </c>
      <c r="R199" s="44">
        <f t="shared" si="103"/>
        <v>694177</v>
      </c>
      <c r="S199" s="16">
        <f t="shared" si="103"/>
        <v>15</v>
      </c>
      <c r="T199" s="16">
        <f t="shared" si="103"/>
        <v>168539448</v>
      </c>
      <c r="U199" s="23">
        <f t="shared" si="103"/>
        <v>345</v>
      </c>
      <c r="V199" s="24">
        <f t="shared" si="103"/>
        <v>1573424071.75</v>
      </c>
      <c r="W199" s="20">
        <f>U199-'Non-Residential - New Const'!U186</f>
        <v>-24</v>
      </c>
      <c r="X199" s="18">
        <f>W199/'Non-Residential - New Const'!U186</f>
        <v>-6.5040650406504072E-2</v>
      </c>
      <c r="Y199" s="17">
        <f>V199-'Non-Residential - New Const'!V186</f>
        <v>557794559.33999991</v>
      </c>
      <c r="Z199" s="18">
        <f>Y199/'Non-Residential - New Const'!V186</f>
        <v>0.5492106644443624</v>
      </c>
      <c r="AA199" s="17">
        <f>Y199</f>
        <v>557794559.33999991</v>
      </c>
    </row>
    <row r="200" spans="1:40" x14ac:dyDescent="0.2">
      <c r="A200" s="26" t="s">
        <v>17</v>
      </c>
      <c r="B200" s="9">
        <v>2019</v>
      </c>
      <c r="C200" s="43">
        <v>0</v>
      </c>
      <c r="D200" s="43">
        <v>0</v>
      </c>
      <c r="E200" s="45">
        <v>0</v>
      </c>
      <c r="F200" s="43">
        <v>0</v>
      </c>
      <c r="G200" s="45">
        <v>17</v>
      </c>
      <c r="H200" s="43">
        <v>6106538</v>
      </c>
      <c r="I200" s="45">
        <v>6</v>
      </c>
      <c r="J200" s="43">
        <v>12726707</v>
      </c>
      <c r="K200" s="45">
        <v>1</v>
      </c>
      <c r="L200" s="43">
        <v>1350000</v>
      </c>
      <c r="M200" s="45">
        <v>0</v>
      </c>
      <c r="N200" s="43">
        <v>0</v>
      </c>
      <c r="O200" s="45">
        <v>0</v>
      </c>
      <c r="P200" s="43">
        <v>0</v>
      </c>
      <c r="Q200" s="45">
        <v>0</v>
      </c>
      <c r="R200" s="43">
        <v>0</v>
      </c>
      <c r="S200" s="10">
        <v>2</v>
      </c>
      <c r="T200" s="10">
        <v>21028889</v>
      </c>
      <c r="U200" s="21">
        <f t="shared" ref="U200:U211" si="104">SUM(C200+G200+I200+K200+M200+O200+Q200+S200+E200)</f>
        <v>26</v>
      </c>
      <c r="V200" s="22">
        <f t="shared" ref="V200:V211" si="105">SUM(D200+H200+J200+L200+N200+P200+R200+T200+F200)</f>
        <v>41212134</v>
      </c>
      <c r="W200" s="19">
        <f>U200-'Non-Residential - New Const'!U187</f>
        <v>14</v>
      </c>
      <c r="X200" s="13">
        <f>W200/'Non-Residential - New Const'!U187</f>
        <v>1.1666666666666667</v>
      </c>
      <c r="Y200" s="12">
        <f>V200-'Non-Residential - New Const'!V187</f>
        <v>9694612.7199999988</v>
      </c>
      <c r="Z200" s="13">
        <f>Y200/'Non-Residential - New Const'!V187</f>
        <v>0.30759438960550134</v>
      </c>
      <c r="AA200" s="12">
        <f>Y200</f>
        <v>9694612.7199999988</v>
      </c>
      <c r="AC200" s="26">
        <f t="array" ref="AC200:AN201">TRANSPOSE(U200:V211)</f>
        <v>26</v>
      </c>
      <c r="AD200" s="26">
        <v>21</v>
      </c>
      <c r="AE200" s="26">
        <v>17</v>
      </c>
      <c r="AF200" s="26">
        <v>36</v>
      </c>
      <c r="AG200" s="26">
        <v>32</v>
      </c>
      <c r="AH200" s="26">
        <v>30</v>
      </c>
      <c r="AI200" s="26">
        <v>24</v>
      </c>
      <c r="AJ200" s="26">
        <v>30</v>
      </c>
      <c r="AK200" s="26">
        <v>19</v>
      </c>
      <c r="AL200" s="26">
        <v>45</v>
      </c>
      <c r="AM200" s="26">
        <v>17</v>
      </c>
      <c r="AN200" s="26">
        <v>15</v>
      </c>
    </row>
    <row r="201" spans="1:40" x14ac:dyDescent="0.2">
      <c r="A201" s="26" t="s">
        <v>18</v>
      </c>
      <c r="B201" s="9">
        <v>2019</v>
      </c>
      <c r="C201" s="45">
        <v>1</v>
      </c>
      <c r="D201" s="43">
        <v>32400</v>
      </c>
      <c r="E201" s="45">
        <v>0</v>
      </c>
      <c r="F201" s="43">
        <v>0</v>
      </c>
      <c r="G201" s="45">
        <v>13</v>
      </c>
      <c r="H201" s="43">
        <v>3617471</v>
      </c>
      <c r="I201" s="45">
        <v>4</v>
      </c>
      <c r="J201" s="43">
        <v>9422330.5199999996</v>
      </c>
      <c r="K201" s="45">
        <v>0</v>
      </c>
      <c r="L201" s="43">
        <v>0</v>
      </c>
      <c r="M201" s="45">
        <v>1</v>
      </c>
      <c r="N201" s="43">
        <v>249984</v>
      </c>
      <c r="O201" s="45">
        <v>0</v>
      </c>
      <c r="P201" s="43">
        <v>0</v>
      </c>
      <c r="Q201" s="45">
        <v>0</v>
      </c>
      <c r="R201" s="43">
        <v>0</v>
      </c>
      <c r="S201" s="10">
        <v>2</v>
      </c>
      <c r="T201" s="10">
        <v>29075808</v>
      </c>
      <c r="U201" s="21">
        <f t="shared" si="104"/>
        <v>21</v>
      </c>
      <c r="V201" s="22">
        <f t="shared" si="105"/>
        <v>42397993.519999996</v>
      </c>
      <c r="W201" s="19">
        <f>U201-'Non-Residential - New Const'!U188</f>
        <v>3</v>
      </c>
      <c r="X201" s="13">
        <f>W201/'Non-Residential - New Const'!U188</f>
        <v>0.16666666666666666</v>
      </c>
      <c r="Y201" s="12">
        <f>V201-'Non-Residential - New Const'!V188</f>
        <v>23647361.519999996</v>
      </c>
      <c r="Z201" s="13">
        <f>Y201/'Non-Residential - New Const'!V188</f>
        <v>1.2611501052337861</v>
      </c>
      <c r="AA201" s="12">
        <f t="shared" ref="AA201:AA211" si="106">AA200+Y201</f>
        <v>33341974.239999995</v>
      </c>
      <c r="AC201" s="26">
        <v>41212134</v>
      </c>
      <c r="AD201" s="26">
        <v>42397993.519999996</v>
      </c>
      <c r="AE201" s="26">
        <v>38282697</v>
      </c>
      <c r="AF201" s="26">
        <v>53554541</v>
      </c>
      <c r="AG201" s="26">
        <v>70555259.200000003</v>
      </c>
      <c r="AH201" s="26">
        <v>27342140.740000002</v>
      </c>
      <c r="AI201" s="26">
        <v>41638704.640000001</v>
      </c>
      <c r="AJ201" s="26">
        <v>58813767.68</v>
      </c>
      <c r="AK201" s="26">
        <v>652809296.10000002</v>
      </c>
      <c r="AL201" s="26">
        <v>372030978</v>
      </c>
      <c r="AM201" s="26">
        <v>28241319</v>
      </c>
      <c r="AN201" s="26">
        <v>23510377.079999998</v>
      </c>
    </row>
    <row r="202" spans="1:40" x14ac:dyDescent="0.2">
      <c r="A202" s="26" t="s">
        <v>19</v>
      </c>
      <c r="B202" s="9">
        <v>2019</v>
      </c>
      <c r="C202" s="45">
        <v>0</v>
      </c>
      <c r="D202" s="43">
        <v>0</v>
      </c>
      <c r="E202" s="45">
        <v>0</v>
      </c>
      <c r="F202" s="43">
        <v>0</v>
      </c>
      <c r="G202" s="45">
        <v>6</v>
      </c>
      <c r="H202" s="43">
        <v>5770480</v>
      </c>
      <c r="I202" s="45">
        <v>5</v>
      </c>
      <c r="J202" s="43">
        <v>7059855</v>
      </c>
      <c r="K202" s="45">
        <v>0</v>
      </c>
      <c r="L202" s="43">
        <v>0</v>
      </c>
      <c r="M202" s="45">
        <v>0</v>
      </c>
      <c r="N202" s="43">
        <v>0</v>
      </c>
      <c r="O202" s="45">
        <v>0</v>
      </c>
      <c r="P202" s="43">
        <v>0</v>
      </c>
      <c r="Q202" s="45">
        <v>4</v>
      </c>
      <c r="R202" s="43">
        <v>701175</v>
      </c>
      <c r="S202" s="10">
        <v>2</v>
      </c>
      <c r="T202" s="10">
        <v>24751187</v>
      </c>
      <c r="U202" s="21">
        <f t="shared" si="104"/>
        <v>17</v>
      </c>
      <c r="V202" s="22">
        <f t="shared" si="105"/>
        <v>38282697</v>
      </c>
      <c r="W202" s="19">
        <f>U202-'Non-Residential - New Const'!U189</f>
        <v>-7</v>
      </c>
      <c r="X202" s="13">
        <f>W202/'Non-Residential - New Const'!U189</f>
        <v>-0.29166666666666669</v>
      </c>
      <c r="Y202" s="12">
        <f>V202-'Non-Residential - New Const'!V189</f>
        <v>19254933</v>
      </c>
      <c r="Z202" s="13">
        <f>Y202/'Non-Residential - New Const'!V189</f>
        <v>1.0119388174038737</v>
      </c>
      <c r="AA202" s="12">
        <f t="shared" si="106"/>
        <v>52596907.239999995</v>
      </c>
      <c r="AC202" s="134">
        <f>AC201/$AC$138</f>
        <v>41.212133999999999</v>
      </c>
      <c r="AD202" s="134">
        <f t="shared" ref="AD202:AN202" si="107">AD201/$AC$138</f>
        <v>42.397993519999993</v>
      </c>
      <c r="AE202" s="134">
        <f t="shared" si="107"/>
        <v>38.282696999999999</v>
      </c>
      <c r="AF202" s="134">
        <f t="shared" si="107"/>
        <v>53.554541</v>
      </c>
      <c r="AG202" s="134">
        <f t="shared" si="107"/>
        <v>70.555259200000009</v>
      </c>
      <c r="AH202" s="134">
        <f t="shared" si="107"/>
        <v>27.342140740000001</v>
      </c>
      <c r="AI202" s="134">
        <f t="shared" si="107"/>
        <v>41.63870464</v>
      </c>
      <c r="AJ202" s="134">
        <f t="shared" si="107"/>
        <v>58.813767679999998</v>
      </c>
      <c r="AK202" s="134">
        <f t="shared" si="107"/>
        <v>652.80929609999998</v>
      </c>
      <c r="AL202" s="134">
        <f t="shared" si="107"/>
        <v>372.030978</v>
      </c>
      <c r="AM202" s="134">
        <f t="shared" si="107"/>
        <v>28.241319000000001</v>
      </c>
      <c r="AN202" s="134">
        <f t="shared" si="107"/>
        <v>23.510377079999998</v>
      </c>
    </row>
    <row r="203" spans="1:40" x14ac:dyDescent="0.2">
      <c r="A203" s="26" t="s">
        <v>20</v>
      </c>
      <c r="B203" s="9">
        <v>2019</v>
      </c>
      <c r="C203" s="45">
        <v>2</v>
      </c>
      <c r="D203" s="43">
        <v>1323360</v>
      </c>
      <c r="E203" s="45">
        <v>1</v>
      </c>
      <c r="F203" s="43">
        <v>48000</v>
      </c>
      <c r="G203" s="45">
        <v>16</v>
      </c>
      <c r="H203" s="43">
        <v>21028438</v>
      </c>
      <c r="I203" s="45">
        <v>14</v>
      </c>
      <c r="J203" s="43">
        <v>28964260</v>
      </c>
      <c r="K203" s="45">
        <v>1</v>
      </c>
      <c r="L203" s="43">
        <v>860000</v>
      </c>
      <c r="M203" s="45">
        <v>1</v>
      </c>
      <c r="N203" s="43">
        <v>472334</v>
      </c>
      <c r="O203" s="45">
        <v>0</v>
      </c>
      <c r="P203" s="43">
        <v>0</v>
      </c>
      <c r="Q203" s="45">
        <v>0</v>
      </c>
      <c r="R203" s="43">
        <v>0</v>
      </c>
      <c r="S203" s="10">
        <v>1</v>
      </c>
      <c r="T203" s="10">
        <v>858149</v>
      </c>
      <c r="U203" s="21">
        <f t="shared" si="104"/>
        <v>36</v>
      </c>
      <c r="V203" s="22">
        <f t="shared" si="105"/>
        <v>53554541</v>
      </c>
      <c r="W203" s="19">
        <f>U203-'Non-Residential - New Const'!U190</f>
        <v>7</v>
      </c>
      <c r="X203" s="13">
        <f>W203/'Non-Residential - New Const'!U190</f>
        <v>0.2413793103448276</v>
      </c>
      <c r="Y203" s="12">
        <f>V203-'Non-Residential - New Const'!V190</f>
        <v>-3258422.3200000003</v>
      </c>
      <c r="Z203" s="13">
        <f>Y203/'Non-Residential - New Const'!V190</f>
        <v>-5.7353500496829926E-2</v>
      </c>
      <c r="AA203" s="12">
        <f t="shared" si="106"/>
        <v>49338484.919999994</v>
      </c>
    </row>
    <row r="204" spans="1:40" x14ac:dyDescent="0.2">
      <c r="A204" s="26" t="s">
        <v>21</v>
      </c>
      <c r="B204" s="9">
        <v>2019</v>
      </c>
      <c r="C204" s="45">
        <v>0</v>
      </c>
      <c r="D204" s="43">
        <v>0</v>
      </c>
      <c r="E204" s="45">
        <v>2</v>
      </c>
      <c r="F204" s="43">
        <v>1225000</v>
      </c>
      <c r="G204" s="45">
        <v>21</v>
      </c>
      <c r="H204" s="43">
        <v>58611653</v>
      </c>
      <c r="I204" s="45">
        <v>7</v>
      </c>
      <c r="J204" s="43">
        <v>10690356.199999999</v>
      </c>
      <c r="K204" s="45">
        <v>1</v>
      </c>
      <c r="L204" s="43">
        <v>0</v>
      </c>
      <c r="M204" s="45">
        <v>1</v>
      </c>
      <c r="N204" s="43">
        <v>28250</v>
      </c>
      <c r="O204" s="45">
        <v>0</v>
      </c>
      <c r="P204" s="43">
        <v>0</v>
      </c>
      <c r="Q204" s="45">
        <v>0</v>
      </c>
      <c r="R204" s="43">
        <v>0</v>
      </c>
      <c r="S204" s="10">
        <v>0</v>
      </c>
      <c r="T204" s="10">
        <v>0</v>
      </c>
      <c r="U204" s="21">
        <f t="shared" si="104"/>
        <v>32</v>
      </c>
      <c r="V204" s="22">
        <f t="shared" si="105"/>
        <v>70555259.200000003</v>
      </c>
      <c r="W204" s="19">
        <f>U204-'Non-Residential - New Const'!U191</f>
        <v>1</v>
      </c>
      <c r="X204" s="13">
        <f>W204/'Non-Residential - New Const'!U191</f>
        <v>3.2258064516129031E-2</v>
      </c>
      <c r="Y204" s="12">
        <f>V204-'Non-Residential - New Const'!V191</f>
        <v>-212840519.68000001</v>
      </c>
      <c r="Z204" s="13">
        <f>Y204/'Non-Residential - New Const'!V191</f>
        <v>-0.75103630873106397</v>
      </c>
      <c r="AA204" s="12">
        <f t="shared" si="106"/>
        <v>-163502034.76000002</v>
      </c>
    </row>
    <row r="205" spans="1:40" x14ac:dyDescent="0.2">
      <c r="A205" s="26" t="s">
        <v>22</v>
      </c>
      <c r="B205" s="9">
        <v>2019</v>
      </c>
      <c r="C205" s="45">
        <v>0</v>
      </c>
      <c r="D205" s="43">
        <v>0</v>
      </c>
      <c r="E205" s="45">
        <v>3</v>
      </c>
      <c r="F205" s="43">
        <v>14086282</v>
      </c>
      <c r="G205" s="45">
        <v>8</v>
      </c>
      <c r="H205" s="43">
        <v>2608993</v>
      </c>
      <c r="I205" s="45">
        <v>16</v>
      </c>
      <c r="J205" s="43">
        <v>9593522.7400000002</v>
      </c>
      <c r="K205" s="45">
        <v>1</v>
      </c>
      <c r="L205" s="43">
        <v>700000</v>
      </c>
      <c r="M205" s="45">
        <v>0</v>
      </c>
      <c r="N205" s="43">
        <v>0</v>
      </c>
      <c r="O205" s="45">
        <v>0</v>
      </c>
      <c r="P205" s="43">
        <v>0</v>
      </c>
      <c r="Q205" s="45">
        <v>1</v>
      </c>
      <c r="R205" s="43">
        <v>130000</v>
      </c>
      <c r="S205" s="10">
        <v>1</v>
      </c>
      <c r="T205" s="10">
        <v>223343</v>
      </c>
      <c r="U205" s="21">
        <f t="shared" si="104"/>
        <v>30</v>
      </c>
      <c r="V205" s="22">
        <f t="shared" si="105"/>
        <v>27342140.740000002</v>
      </c>
      <c r="W205" s="19">
        <f>U205-'Non-Residential - New Const'!U192</f>
        <v>-15</v>
      </c>
      <c r="X205" s="13">
        <f>W205/'Non-Residential - New Const'!U192</f>
        <v>-0.33333333333333331</v>
      </c>
      <c r="Y205" s="12">
        <f>V205-'Non-Residential - New Const'!V192</f>
        <v>-14461540.240000002</v>
      </c>
      <c r="Z205" s="13">
        <f>Y205/'Non-Residential - New Const'!V192</f>
        <v>-0.34593939818167657</v>
      </c>
      <c r="AA205" s="12">
        <f t="shared" si="106"/>
        <v>-177963575.00000003</v>
      </c>
    </row>
    <row r="206" spans="1:40" x14ac:dyDescent="0.2">
      <c r="A206" s="26" t="s">
        <v>23</v>
      </c>
      <c r="B206" s="9">
        <v>2019</v>
      </c>
      <c r="C206" s="45">
        <v>0</v>
      </c>
      <c r="D206" s="43">
        <v>0</v>
      </c>
      <c r="E206" s="45">
        <v>0</v>
      </c>
      <c r="F206" s="43">
        <v>0</v>
      </c>
      <c r="G206" s="45">
        <v>18</v>
      </c>
      <c r="H206" s="43">
        <v>34606202</v>
      </c>
      <c r="I206" s="45">
        <v>2</v>
      </c>
      <c r="J206" s="43">
        <v>362548.64</v>
      </c>
      <c r="K206" s="45">
        <v>1</v>
      </c>
      <c r="L206" s="43">
        <v>302000</v>
      </c>
      <c r="M206" s="45">
        <v>1</v>
      </c>
      <c r="N206" s="43">
        <v>201600</v>
      </c>
      <c r="O206" s="45">
        <v>0</v>
      </c>
      <c r="P206" s="43">
        <v>0</v>
      </c>
      <c r="Q206" s="45">
        <v>0</v>
      </c>
      <c r="R206" s="43">
        <v>0</v>
      </c>
      <c r="S206" s="10">
        <v>2</v>
      </c>
      <c r="T206" s="10">
        <v>6166354</v>
      </c>
      <c r="U206" s="21">
        <f t="shared" si="104"/>
        <v>24</v>
      </c>
      <c r="V206" s="22">
        <f t="shared" si="105"/>
        <v>41638704.640000001</v>
      </c>
      <c r="W206" s="19">
        <f>U206-'Non-Residential - New Const'!U193</f>
        <v>-3</v>
      </c>
      <c r="X206" s="13">
        <f>W206/'Non-Residential - New Const'!U193</f>
        <v>-0.1111111111111111</v>
      </c>
      <c r="Y206" s="12">
        <f>V206-'Non-Residential - New Const'!V193</f>
        <v>46953.640000000596</v>
      </c>
      <c r="Z206" s="13">
        <f>Y206/'Non-Residential - New Const'!V193</f>
        <v>1.1289171258983685E-3</v>
      </c>
      <c r="AA206" s="12">
        <f t="shared" si="106"/>
        <v>-177916621.36000001</v>
      </c>
    </row>
    <row r="207" spans="1:40" x14ac:dyDescent="0.2">
      <c r="A207" s="26" t="s">
        <v>24</v>
      </c>
      <c r="B207" s="9">
        <v>2019</v>
      </c>
      <c r="C207" s="45">
        <v>1</v>
      </c>
      <c r="D207" s="43">
        <v>40000</v>
      </c>
      <c r="E207" s="45">
        <v>2</v>
      </c>
      <c r="F207" s="43">
        <v>448000</v>
      </c>
      <c r="G207" s="45">
        <v>10</v>
      </c>
      <c r="H207" s="43">
        <v>41170005</v>
      </c>
      <c r="I207" s="45">
        <v>15</v>
      </c>
      <c r="J207" s="43">
        <v>16418834.08</v>
      </c>
      <c r="K207" s="45">
        <v>0</v>
      </c>
      <c r="L207" s="43">
        <v>0</v>
      </c>
      <c r="M207" s="45">
        <v>0</v>
      </c>
      <c r="N207" s="43">
        <v>0</v>
      </c>
      <c r="O207" s="45">
        <v>0</v>
      </c>
      <c r="P207" s="43">
        <v>0</v>
      </c>
      <c r="Q207" s="45">
        <v>1</v>
      </c>
      <c r="R207" s="43">
        <v>513048.6</v>
      </c>
      <c r="S207" s="10">
        <v>1</v>
      </c>
      <c r="T207" s="10">
        <v>223880</v>
      </c>
      <c r="U207" s="21">
        <f t="shared" si="104"/>
        <v>30</v>
      </c>
      <c r="V207" s="22">
        <f t="shared" si="105"/>
        <v>58813767.68</v>
      </c>
      <c r="W207" s="19">
        <f>U207-'Non-Residential - New Const'!U194</f>
        <v>7</v>
      </c>
      <c r="X207" s="13">
        <f>W207/'Non-Residential - New Const'!U194</f>
        <v>0.30434782608695654</v>
      </c>
      <c r="Y207" s="12">
        <f>V207-'Non-Residential - New Const'!V194</f>
        <v>32562204.68</v>
      </c>
      <c r="Z207" s="13">
        <f>Y207/'Non-Residential - New Const'!V194</f>
        <v>1.2403910837613745</v>
      </c>
      <c r="AA207" s="12">
        <f t="shared" si="106"/>
        <v>-145354416.68000001</v>
      </c>
    </row>
    <row r="208" spans="1:40" x14ac:dyDescent="0.2">
      <c r="A208" s="26" t="s">
        <v>25</v>
      </c>
      <c r="B208" s="9">
        <v>2019</v>
      </c>
      <c r="C208" s="45">
        <v>0</v>
      </c>
      <c r="D208" s="43">
        <v>0</v>
      </c>
      <c r="E208" s="45">
        <v>0</v>
      </c>
      <c r="F208" s="43">
        <v>0</v>
      </c>
      <c r="G208" s="45">
        <v>8</v>
      </c>
      <c r="H208" s="43">
        <v>30152184</v>
      </c>
      <c r="I208" s="45">
        <v>9</v>
      </c>
      <c r="J208" s="43">
        <v>622146602.10000002</v>
      </c>
      <c r="K208" s="45">
        <v>0</v>
      </c>
      <c r="L208" s="43">
        <v>0</v>
      </c>
      <c r="M208" s="45">
        <v>1</v>
      </c>
      <c r="N208" s="43">
        <v>226800</v>
      </c>
      <c r="O208" s="45">
        <v>0</v>
      </c>
      <c r="P208" s="43">
        <v>0</v>
      </c>
      <c r="Q208" s="45">
        <v>0</v>
      </c>
      <c r="R208" s="43">
        <v>0</v>
      </c>
      <c r="S208" s="10">
        <v>1</v>
      </c>
      <c r="T208" s="10">
        <v>283710</v>
      </c>
      <c r="U208" s="21">
        <f t="shared" si="104"/>
        <v>19</v>
      </c>
      <c r="V208" s="22">
        <f t="shared" si="105"/>
        <v>652809296.10000002</v>
      </c>
      <c r="W208" s="19">
        <f>U208-'Non-Residential - New Const'!U195</f>
        <v>-12</v>
      </c>
      <c r="X208" s="13">
        <f>W208/'Non-Residential - New Const'!U195</f>
        <v>-0.38709677419354838</v>
      </c>
      <c r="Y208" s="12">
        <f>V208-'Non-Residential - New Const'!V195</f>
        <v>550921362.10000002</v>
      </c>
      <c r="Z208" s="13">
        <f>Y208/'Non-Residential - New Const'!V195</f>
        <v>5.4071305646456631</v>
      </c>
      <c r="AA208" s="12">
        <f t="shared" si="106"/>
        <v>405566945.42000002</v>
      </c>
    </row>
    <row r="209" spans="1:40" x14ac:dyDescent="0.2">
      <c r="A209" s="26" t="s">
        <v>26</v>
      </c>
      <c r="B209" s="9">
        <v>2019</v>
      </c>
      <c r="C209" s="45">
        <v>0</v>
      </c>
      <c r="D209" s="43">
        <v>0</v>
      </c>
      <c r="E209" s="45">
        <v>0</v>
      </c>
      <c r="F209" s="43">
        <v>0</v>
      </c>
      <c r="G209" s="45">
        <v>33</v>
      </c>
      <c r="H209" s="43">
        <v>68546162</v>
      </c>
      <c r="I209" s="45">
        <v>8</v>
      </c>
      <c r="J209" s="43">
        <v>294061668.80000001</v>
      </c>
      <c r="K209" s="45">
        <v>1</v>
      </c>
      <c r="L209" s="43">
        <v>315000</v>
      </c>
      <c r="M209" s="45">
        <v>0</v>
      </c>
      <c r="N209" s="43">
        <v>0</v>
      </c>
      <c r="O209" s="45">
        <v>0</v>
      </c>
      <c r="P209" s="43">
        <v>0</v>
      </c>
      <c r="Q209" s="45">
        <v>2</v>
      </c>
      <c r="R209" s="43">
        <v>8004696.2000000002</v>
      </c>
      <c r="S209" s="10">
        <v>1</v>
      </c>
      <c r="T209" s="10">
        <v>1103451</v>
      </c>
      <c r="U209" s="21">
        <f t="shared" si="104"/>
        <v>45</v>
      </c>
      <c r="V209" s="22">
        <f t="shared" si="105"/>
        <v>372030978</v>
      </c>
      <c r="W209" s="19">
        <f>U209-'Non-Residential - New Const'!U196</f>
        <v>4</v>
      </c>
      <c r="X209" s="13">
        <f>W209/'Non-Residential - New Const'!U196</f>
        <v>9.7560975609756101E-2</v>
      </c>
      <c r="Y209" s="12">
        <f>V209-'Non-Residential - New Const'!V196</f>
        <v>340209719.88</v>
      </c>
      <c r="Z209" s="13">
        <f>Y209/'Non-Residential - New Const'!V196</f>
        <v>10.69127180946295</v>
      </c>
      <c r="AA209" s="12">
        <f t="shared" si="106"/>
        <v>745776665.29999995</v>
      </c>
    </row>
    <row r="210" spans="1:40" x14ac:dyDescent="0.2">
      <c r="A210" s="26" t="s">
        <v>27</v>
      </c>
      <c r="B210" s="9">
        <v>2019</v>
      </c>
      <c r="C210" s="45">
        <v>0</v>
      </c>
      <c r="D210" s="43">
        <v>0</v>
      </c>
      <c r="E210" s="45">
        <v>1</v>
      </c>
      <c r="F210" s="43">
        <v>400000</v>
      </c>
      <c r="G210" s="45">
        <v>9</v>
      </c>
      <c r="H210" s="43">
        <v>15918519</v>
      </c>
      <c r="I210" s="45">
        <v>2</v>
      </c>
      <c r="J210" s="43">
        <v>7900000</v>
      </c>
      <c r="K210" s="45">
        <v>0</v>
      </c>
      <c r="L210" s="43">
        <v>0</v>
      </c>
      <c r="M210" s="45">
        <v>2</v>
      </c>
      <c r="N210" s="43">
        <v>352800</v>
      </c>
      <c r="O210" s="45">
        <v>1</v>
      </c>
      <c r="P210" s="43">
        <v>310000</v>
      </c>
      <c r="Q210" s="45">
        <v>1</v>
      </c>
      <c r="R210" s="43">
        <v>3000000</v>
      </c>
      <c r="S210" s="10">
        <v>1</v>
      </c>
      <c r="T210" s="10">
        <v>360000</v>
      </c>
      <c r="U210" s="21">
        <f t="shared" si="104"/>
        <v>17</v>
      </c>
      <c r="V210" s="22">
        <f t="shared" si="105"/>
        <v>28241319</v>
      </c>
      <c r="W210" s="19">
        <f>U210-'Non-Residential - New Const'!U197</f>
        <v>-24</v>
      </c>
      <c r="X210" s="13">
        <f>W210/'Non-Residential - New Const'!U197</f>
        <v>-0.58536585365853655</v>
      </c>
      <c r="Y210" s="12">
        <f>V210-'Non-Residential - New Const'!V197</f>
        <v>-50757011.170000002</v>
      </c>
      <c r="Z210" s="13">
        <f>Y210/'Non-Residential - New Const'!V197</f>
        <v>-0.64250739301417814</v>
      </c>
      <c r="AA210" s="12">
        <f t="shared" si="106"/>
        <v>695019654.13</v>
      </c>
    </row>
    <row r="211" spans="1:40" x14ac:dyDescent="0.2">
      <c r="A211" s="26" t="s">
        <v>28</v>
      </c>
      <c r="B211" s="9">
        <v>2019</v>
      </c>
      <c r="C211" s="45">
        <v>2</v>
      </c>
      <c r="D211" s="43">
        <v>245664</v>
      </c>
      <c r="E211" s="45">
        <v>0</v>
      </c>
      <c r="F211" s="43">
        <v>0</v>
      </c>
      <c r="G211" s="45">
        <v>10</v>
      </c>
      <c r="H211" s="43">
        <v>20775027</v>
      </c>
      <c r="I211" s="45">
        <v>3</v>
      </c>
      <c r="J211" s="43">
        <v>2489686.08</v>
      </c>
      <c r="K211" s="45">
        <v>0</v>
      </c>
      <c r="L211" s="43">
        <v>0</v>
      </c>
      <c r="M211" s="45">
        <v>0</v>
      </c>
      <c r="N211" s="43">
        <v>0</v>
      </c>
      <c r="O211" s="45">
        <v>0</v>
      </c>
      <c r="P211" s="43">
        <v>0</v>
      </c>
      <c r="Q211" s="45">
        <v>0</v>
      </c>
      <c r="R211" s="43">
        <v>0</v>
      </c>
      <c r="S211" s="10">
        <v>0</v>
      </c>
      <c r="T211" s="10"/>
      <c r="U211" s="21">
        <f t="shared" si="104"/>
        <v>15</v>
      </c>
      <c r="V211" s="22">
        <f t="shared" si="105"/>
        <v>23510377.079999998</v>
      </c>
      <c r="W211" s="19">
        <f>U211-'Non-Residential - New Const'!U198</f>
        <v>-8</v>
      </c>
      <c r="X211" s="13">
        <f>W211/'Non-Residential - New Const'!U198</f>
        <v>-0.34782608695652173</v>
      </c>
      <c r="Y211" s="12">
        <f>V211-'Non-Residential - New Const'!V198</f>
        <v>-818054517.91999996</v>
      </c>
      <c r="Z211" s="13">
        <f>Y211/'Non-Residential - New Const'!V198</f>
        <v>-0.97206350072385084</v>
      </c>
      <c r="AA211" s="12">
        <f t="shared" si="106"/>
        <v>-123034863.78999996</v>
      </c>
    </row>
    <row r="212" spans="1:40" ht="13.5" thickBot="1" x14ac:dyDescent="0.25">
      <c r="A212" s="27" t="s">
        <v>29</v>
      </c>
      <c r="B212" s="15">
        <v>2019</v>
      </c>
      <c r="C212" s="46">
        <f>SUM(C200:C211)</f>
        <v>6</v>
      </c>
      <c r="D212" s="44">
        <f t="shared" ref="D212:T212" si="108">SUM(D200:D211)</f>
        <v>1641424</v>
      </c>
      <c r="E212" s="46">
        <f t="shared" si="108"/>
        <v>9</v>
      </c>
      <c r="F212" s="44">
        <f t="shared" si="108"/>
        <v>16207282</v>
      </c>
      <c r="G212" s="46">
        <f t="shared" si="108"/>
        <v>169</v>
      </c>
      <c r="H212" s="44">
        <f t="shared" si="108"/>
        <v>308911672</v>
      </c>
      <c r="I212" s="46">
        <f t="shared" si="108"/>
        <v>91</v>
      </c>
      <c r="J212" s="44">
        <f t="shared" si="108"/>
        <v>1021836371.16</v>
      </c>
      <c r="K212" s="46">
        <f t="shared" si="108"/>
        <v>6</v>
      </c>
      <c r="L212" s="44">
        <f t="shared" si="108"/>
        <v>3527000</v>
      </c>
      <c r="M212" s="46">
        <f t="shared" si="108"/>
        <v>7</v>
      </c>
      <c r="N212" s="44">
        <f t="shared" si="108"/>
        <v>1531768</v>
      </c>
      <c r="O212" s="46">
        <f t="shared" si="108"/>
        <v>1</v>
      </c>
      <c r="P212" s="44">
        <f t="shared" si="108"/>
        <v>310000</v>
      </c>
      <c r="Q212" s="46">
        <f t="shared" si="108"/>
        <v>9</v>
      </c>
      <c r="R212" s="44">
        <f t="shared" si="108"/>
        <v>12348919.800000001</v>
      </c>
      <c r="S212" s="16">
        <f t="shared" si="108"/>
        <v>14</v>
      </c>
      <c r="T212" s="16">
        <f t="shared" si="108"/>
        <v>84074771</v>
      </c>
      <c r="U212" s="23">
        <f t="shared" ref="U212:V212" si="109">SUM(U200:U211)</f>
        <v>312</v>
      </c>
      <c r="V212" s="24">
        <f t="shared" si="109"/>
        <v>1450389207.96</v>
      </c>
      <c r="W212" s="20">
        <f>U212-'Non-Residential - New Const'!U199</f>
        <v>-33</v>
      </c>
      <c r="X212" s="18">
        <f>W212/'Non-Residential - New Const'!U199</f>
        <v>-9.5652173913043481E-2</v>
      </c>
      <c r="Y212" s="17">
        <f>V212-'Non-Residential - New Const'!V199</f>
        <v>-123034863.78999996</v>
      </c>
      <c r="Z212" s="18">
        <f>Y212/'Non-Residential - New Const'!V199</f>
        <v>-7.8195615536221993E-2</v>
      </c>
      <c r="AA212" s="17">
        <f>Y212</f>
        <v>-123034863.78999996</v>
      </c>
    </row>
    <row r="213" spans="1:40" ht="12.75" customHeight="1" x14ac:dyDescent="0.2">
      <c r="A213" s="26" t="s">
        <v>17</v>
      </c>
      <c r="B213" s="9">
        <v>2020</v>
      </c>
      <c r="C213" s="43">
        <v>0</v>
      </c>
      <c r="D213" s="43">
        <v>0</v>
      </c>
      <c r="E213" s="43">
        <v>4</v>
      </c>
      <c r="F213" s="43">
        <v>834500</v>
      </c>
      <c r="G213" s="43">
        <v>6</v>
      </c>
      <c r="H213" s="43">
        <v>44471000</v>
      </c>
      <c r="I213" s="43">
        <v>4</v>
      </c>
      <c r="J213" s="43">
        <v>9525292</v>
      </c>
      <c r="K213" s="43">
        <v>0</v>
      </c>
      <c r="L213" s="43">
        <v>0</v>
      </c>
      <c r="M213" s="43">
        <v>0</v>
      </c>
      <c r="N213" s="43">
        <v>0</v>
      </c>
      <c r="O213" s="43">
        <v>0</v>
      </c>
      <c r="P213" s="43">
        <v>0</v>
      </c>
      <c r="Q213" s="43">
        <v>1</v>
      </c>
      <c r="R213" s="43">
        <v>6398700</v>
      </c>
      <c r="S213" s="43">
        <v>0</v>
      </c>
      <c r="T213" s="43">
        <v>0</v>
      </c>
      <c r="U213" s="21">
        <f t="shared" ref="U213:U224" si="110">SUM(C213+G213+I213+K213+M213+O213+Q213+S213+E213)</f>
        <v>15</v>
      </c>
      <c r="V213" s="22">
        <f t="shared" ref="V213:V224" si="111">SUM(D213+H213+J213+L213+N213+P213+R213+T213+F213)</f>
        <v>61229492</v>
      </c>
      <c r="W213" s="19">
        <f>U213-'Non-Residential - New Const'!U200</f>
        <v>-11</v>
      </c>
      <c r="X213" s="13">
        <f>W213/'Non-Residential - New Const'!U200</f>
        <v>-0.42307692307692307</v>
      </c>
      <c r="Y213" s="12">
        <f>V213-'Non-Residential - New Const'!V200</f>
        <v>20017358</v>
      </c>
      <c r="Z213" s="13">
        <f>Y213/'Non-Residential - New Const'!V200</f>
        <v>0.48571515369720963</v>
      </c>
      <c r="AA213" s="12">
        <f>Y213</f>
        <v>20017358</v>
      </c>
      <c r="AC213" s="26">
        <f t="array" ref="AC213:AN214">TRANSPOSE(U213:V224)</f>
        <v>15</v>
      </c>
      <c r="AD213" s="26">
        <v>19</v>
      </c>
      <c r="AE213" s="26">
        <v>20</v>
      </c>
      <c r="AF213" s="26">
        <v>13</v>
      </c>
      <c r="AG213" s="26">
        <v>21</v>
      </c>
      <c r="AH213" s="26">
        <v>18</v>
      </c>
      <c r="AI213" s="26">
        <v>22</v>
      </c>
      <c r="AJ213" s="26">
        <v>26</v>
      </c>
      <c r="AK213" s="26">
        <v>23</v>
      </c>
      <c r="AL213" s="26">
        <v>22</v>
      </c>
      <c r="AM213" s="26">
        <v>29</v>
      </c>
      <c r="AN213" s="26">
        <v>14</v>
      </c>
    </row>
    <row r="214" spans="1:40" ht="12.75" customHeight="1" x14ac:dyDescent="0.2">
      <c r="A214" s="26" t="s">
        <v>18</v>
      </c>
      <c r="B214" s="9">
        <v>2020</v>
      </c>
      <c r="C214" s="45">
        <v>0</v>
      </c>
      <c r="D214" s="45">
        <v>0</v>
      </c>
      <c r="E214" s="45">
        <v>0</v>
      </c>
      <c r="F214" s="45">
        <v>0</v>
      </c>
      <c r="G214" s="45">
        <v>6</v>
      </c>
      <c r="H214" s="45">
        <v>18050799</v>
      </c>
      <c r="I214" s="45">
        <v>11</v>
      </c>
      <c r="J214" s="45">
        <v>5215013.3599999994</v>
      </c>
      <c r="K214" s="45">
        <v>0</v>
      </c>
      <c r="L214" s="45">
        <v>0</v>
      </c>
      <c r="M214" s="45">
        <v>1</v>
      </c>
      <c r="N214" s="45">
        <v>742959</v>
      </c>
      <c r="O214" s="45">
        <v>0</v>
      </c>
      <c r="P214" s="45">
        <v>0</v>
      </c>
      <c r="Q214" s="45">
        <v>0</v>
      </c>
      <c r="R214" s="45">
        <v>0</v>
      </c>
      <c r="S214" s="45">
        <v>1</v>
      </c>
      <c r="T214" s="45">
        <v>10431926</v>
      </c>
      <c r="U214" s="21">
        <f t="shared" si="110"/>
        <v>19</v>
      </c>
      <c r="V214" s="22">
        <f t="shared" si="111"/>
        <v>34440697.359999999</v>
      </c>
      <c r="W214" s="19">
        <f>U214-'Non-Residential - New Const'!U201</f>
        <v>-2</v>
      </c>
      <c r="X214" s="13">
        <f>W214/'Non-Residential - New Const'!U201</f>
        <v>-9.5238095238095233E-2</v>
      </c>
      <c r="Y214" s="12">
        <f>V214-'Non-Residential - New Const'!V201</f>
        <v>-7957296.1599999964</v>
      </c>
      <c r="Z214" s="13">
        <f>Y214/'Non-Residential - New Const'!V201</f>
        <v>-0.18768096080410923</v>
      </c>
      <c r="AA214" s="12">
        <f t="shared" ref="AA214:AA224" si="112">AA213+Y214</f>
        <v>12060061.840000004</v>
      </c>
      <c r="AC214" s="26">
        <v>61229492</v>
      </c>
      <c r="AD214" s="26">
        <v>34440697.359999999</v>
      </c>
      <c r="AE214" s="26">
        <v>44705442</v>
      </c>
      <c r="AF214" s="26">
        <v>9687503</v>
      </c>
      <c r="AG214" s="26">
        <v>23163414</v>
      </c>
      <c r="AH214" s="26">
        <v>27764373.43</v>
      </c>
      <c r="AI214" s="26">
        <v>18630284.899999999</v>
      </c>
      <c r="AJ214" s="26">
        <v>44047305.469999999</v>
      </c>
      <c r="AK214" s="26">
        <v>28368533</v>
      </c>
      <c r="AL214" s="26">
        <v>35162393</v>
      </c>
      <c r="AM214" s="26">
        <v>76655732.450000003</v>
      </c>
      <c r="AN214" s="26">
        <v>118299194</v>
      </c>
    </row>
    <row r="215" spans="1:40" x14ac:dyDescent="0.2">
      <c r="A215" s="26" t="s">
        <v>19</v>
      </c>
      <c r="B215" s="9">
        <v>2020</v>
      </c>
      <c r="C215" s="45">
        <v>0</v>
      </c>
      <c r="D215" s="45">
        <v>0</v>
      </c>
      <c r="E215" s="45">
        <v>1</v>
      </c>
      <c r="F215" s="45">
        <v>6337346</v>
      </c>
      <c r="G215" s="45">
        <v>7</v>
      </c>
      <c r="H215" s="45">
        <v>21053946</v>
      </c>
      <c r="I215" s="45">
        <v>9</v>
      </c>
      <c r="J215" s="45">
        <v>17008041</v>
      </c>
      <c r="K215" s="45">
        <v>0</v>
      </c>
      <c r="L215" s="45">
        <v>0</v>
      </c>
      <c r="M215" s="45">
        <v>0</v>
      </c>
      <c r="N215" s="45">
        <v>0</v>
      </c>
      <c r="O215" s="45">
        <v>0</v>
      </c>
      <c r="P215" s="45">
        <v>0</v>
      </c>
      <c r="Q215" s="45">
        <v>1</v>
      </c>
      <c r="R215" s="45">
        <v>51840</v>
      </c>
      <c r="S215" s="45">
        <v>2</v>
      </c>
      <c r="T215" s="45">
        <v>254269</v>
      </c>
      <c r="U215" s="21">
        <f t="shared" si="110"/>
        <v>20</v>
      </c>
      <c r="V215" s="22">
        <f t="shared" si="111"/>
        <v>44705442</v>
      </c>
      <c r="W215" s="19">
        <f>U215-'Non-Residential - New Const'!U202</f>
        <v>3</v>
      </c>
      <c r="X215" s="13">
        <f>W215/'Non-Residential - New Const'!U202</f>
        <v>0.17647058823529413</v>
      </c>
      <c r="Y215" s="12">
        <f>V215-'Non-Residential - New Const'!V202</f>
        <v>6422745</v>
      </c>
      <c r="Z215" s="13">
        <f>Y215/'Non-Residential - New Const'!V202</f>
        <v>0.16777148694617833</v>
      </c>
      <c r="AA215" s="12">
        <f t="shared" si="112"/>
        <v>18482806.840000004</v>
      </c>
      <c r="AC215" s="148">
        <f>AC214/$AC$138</f>
        <v>61.229492</v>
      </c>
      <c r="AD215" s="148">
        <f t="shared" ref="AD215:AN215" si="113">AD214/$AC$138</f>
        <v>34.440697360000001</v>
      </c>
      <c r="AE215" s="148">
        <f t="shared" si="113"/>
        <v>44.705441999999998</v>
      </c>
      <c r="AF215" s="148">
        <f t="shared" si="113"/>
        <v>9.6875029999999995</v>
      </c>
      <c r="AG215" s="148">
        <f t="shared" si="113"/>
        <v>23.163414</v>
      </c>
      <c r="AH215" s="148">
        <f t="shared" si="113"/>
        <v>27.764373429999999</v>
      </c>
      <c r="AI215" s="148">
        <f t="shared" si="113"/>
        <v>18.630284899999999</v>
      </c>
      <c r="AJ215" s="148">
        <f t="shared" si="113"/>
        <v>44.047305469999998</v>
      </c>
      <c r="AK215" s="148">
        <f t="shared" si="113"/>
        <v>28.368532999999999</v>
      </c>
      <c r="AL215" s="148">
        <f t="shared" si="113"/>
        <v>35.162393000000002</v>
      </c>
      <c r="AM215" s="148">
        <f t="shared" si="113"/>
        <v>76.655732450000002</v>
      </c>
      <c r="AN215" s="148">
        <f t="shared" si="113"/>
        <v>118.299194</v>
      </c>
    </row>
    <row r="216" spans="1:40" ht="12.75" customHeight="1" x14ac:dyDescent="0.2">
      <c r="A216" s="26" t="s">
        <v>20</v>
      </c>
      <c r="B216" s="9">
        <v>2020</v>
      </c>
      <c r="C216" s="45">
        <v>1</v>
      </c>
      <c r="D216" s="45">
        <v>346000</v>
      </c>
      <c r="E216" s="45">
        <v>1</v>
      </c>
      <c r="F216" s="45">
        <v>270000</v>
      </c>
      <c r="G216" s="45">
        <v>6</v>
      </c>
      <c r="H216" s="45">
        <v>2998948</v>
      </c>
      <c r="I216" s="45">
        <v>5</v>
      </c>
      <c r="J216" s="45">
        <v>6072555</v>
      </c>
      <c r="K216" s="45">
        <v>0</v>
      </c>
      <c r="L216" s="45">
        <v>0</v>
      </c>
      <c r="M216" s="45">
        <v>0</v>
      </c>
      <c r="N216" s="45">
        <v>0</v>
      </c>
      <c r="O216" s="45">
        <v>0</v>
      </c>
      <c r="P216" s="45">
        <v>0</v>
      </c>
      <c r="Q216" s="45">
        <v>0</v>
      </c>
      <c r="R216" s="45">
        <v>0</v>
      </c>
      <c r="S216" s="45">
        <v>0</v>
      </c>
      <c r="T216" s="45">
        <v>0</v>
      </c>
      <c r="U216" s="21">
        <f t="shared" si="110"/>
        <v>13</v>
      </c>
      <c r="V216" s="22">
        <f t="shared" si="111"/>
        <v>9687503</v>
      </c>
      <c r="W216" s="19">
        <f>U216-'Non-Residential - New Const'!U203</f>
        <v>-23</v>
      </c>
      <c r="X216" s="13">
        <f>W216/'Non-Residential - New Const'!U203</f>
        <v>-0.63888888888888884</v>
      </c>
      <c r="Y216" s="12">
        <f>V216-'Non-Residential - New Const'!V203</f>
        <v>-43867038</v>
      </c>
      <c r="Z216" s="13">
        <f>Y216/'Non-Residential - New Const'!V203</f>
        <v>-0.81910958773785403</v>
      </c>
      <c r="AA216" s="12">
        <f t="shared" si="112"/>
        <v>-25384231.159999996</v>
      </c>
    </row>
    <row r="217" spans="1:40" ht="15.75" customHeight="1" x14ac:dyDescent="0.2">
      <c r="A217" s="26" t="s">
        <v>21</v>
      </c>
      <c r="B217" s="9">
        <v>2020</v>
      </c>
      <c r="C217" s="45">
        <v>1</v>
      </c>
      <c r="D217" s="45">
        <v>883560</v>
      </c>
      <c r="E217" s="45">
        <v>1</v>
      </c>
      <c r="F217" s="45">
        <v>1207151</v>
      </c>
      <c r="G217" s="45">
        <v>7</v>
      </c>
      <c r="H217" s="45">
        <v>10761445</v>
      </c>
      <c r="I217" s="45">
        <v>10</v>
      </c>
      <c r="J217" s="45">
        <v>6177012</v>
      </c>
      <c r="K217" s="45">
        <v>0</v>
      </c>
      <c r="L217" s="45">
        <v>0</v>
      </c>
      <c r="M217" s="45">
        <v>1</v>
      </c>
      <c r="N217" s="45">
        <v>231336</v>
      </c>
      <c r="O217" s="45">
        <v>0</v>
      </c>
      <c r="P217" s="45">
        <v>0</v>
      </c>
      <c r="Q217" s="45">
        <v>0</v>
      </c>
      <c r="R217" s="45">
        <v>0</v>
      </c>
      <c r="S217" s="45">
        <v>1</v>
      </c>
      <c r="T217" s="45">
        <v>3902910</v>
      </c>
      <c r="U217" s="21">
        <f t="shared" si="110"/>
        <v>21</v>
      </c>
      <c r="V217" s="22">
        <f t="shared" si="111"/>
        <v>23163414</v>
      </c>
      <c r="W217" s="19">
        <f>U217-'Non-Residential - New Const'!U204</f>
        <v>-11</v>
      </c>
      <c r="X217" s="13">
        <f>W217/'Non-Residential - New Const'!U204</f>
        <v>-0.34375</v>
      </c>
      <c r="Y217" s="12">
        <f>V217-'Non-Residential - New Const'!V204</f>
        <v>-47391845.200000003</v>
      </c>
      <c r="Z217" s="13">
        <f>Y217/'Non-Residential - New Const'!V204</f>
        <v>-0.6716982651237996</v>
      </c>
      <c r="AA217" s="12">
        <f t="shared" si="112"/>
        <v>-72776076.359999999</v>
      </c>
    </row>
    <row r="218" spans="1:40" x14ac:dyDescent="0.2">
      <c r="A218" s="26" t="s">
        <v>22</v>
      </c>
      <c r="B218" s="9">
        <v>2020</v>
      </c>
      <c r="C218" s="45">
        <v>2</v>
      </c>
      <c r="D218" s="45">
        <v>166524</v>
      </c>
      <c r="E218" s="45">
        <v>2</v>
      </c>
      <c r="F218" s="45">
        <v>378000</v>
      </c>
      <c r="G218" s="45">
        <v>4</v>
      </c>
      <c r="H218" s="45">
        <v>2497279</v>
      </c>
      <c r="I218" s="45">
        <v>8</v>
      </c>
      <c r="J218" s="45">
        <v>24068160.43</v>
      </c>
      <c r="K218" s="45">
        <v>0</v>
      </c>
      <c r="L218" s="45">
        <v>0</v>
      </c>
      <c r="M218" s="45">
        <v>0</v>
      </c>
      <c r="N218" s="45">
        <v>0</v>
      </c>
      <c r="O218" s="45">
        <v>0</v>
      </c>
      <c r="P218" s="45">
        <v>0</v>
      </c>
      <c r="Q218" s="45">
        <v>0</v>
      </c>
      <c r="R218" s="45">
        <v>0</v>
      </c>
      <c r="S218" s="45">
        <v>2</v>
      </c>
      <c r="T218" s="45">
        <v>654410</v>
      </c>
      <c r="U218" s="21">
        <f t="shared" si="110"/>
        <v>18</v>
      </c>
      <c r="V218" s="22">
        <f t="shared" si="111"/>
        <v>27764373.43</v>
      </c>
      <c r="W218" s="19">
        <f>U218-'Non-Residential - New Const'!U205</f>
        <v>-12</v>
      </c>
      <c r="X218" s="13">
        <f>W218/'Non-Residential - New Const'!U205</f>
        <v>-0.4</v>
      </c>
      <c r="Y218" s="12">
        <f>V218-'Non-Residential - New Const'!V205</f>
        <v>422232.68999999762</v>
      </c>
      <c r="Z218" s="13">
        <f>Y218/'Non-Residential - New Const'!V205</f>
        <v>1.5442561502958512E-2</v>
      </c>
      <c r="AA218" s="12">
        <f t="shared" si="112"/>
        <v>-72353843.670000002</v>
      </c>
    </row>
    <row r="219" spans="1:40" x14ac:dyDescent="0.2">
      <c r="A219" s="26" t="s">
        <v>23</v>
      </c>
      <c r="B219" s="9">
        <v>2020</v>
      </c>
      <c r="C219" s="45">
        <v>0</v>
      </c>
      <c r="D219" s="45">
        <v>0</v>
      </c>
      <c r="E219" s="45">
        <v>2</v>
      </c>
      <c r="F219" s="45">
        <v>280400</v>
      </c>
      <c r="G219" s="45">
        <v>11</v>
      </c>
      <c r="H219" s="45">
        <v>5565271</v>
      </c>
      <c r="I219" s="45">
        <v>6</v>
      </c>
      <c r="J219" s="45">
        <v>10746445</v>
      </c>
      <c r="K219" s="45">
        <v>0</v>
      </c>
      <c r="L219" s="45">
        <v>0</v>
      </c>
      <c r="M219" s="45">
        <v>2</v>
      </c>
      <c r="N219" s="45">
        <v>1989099</v>
      </c>
      <c r="O219" s="45">
        <v>0</v>
      </c>
      <c r="P219" s="45">
        <v>0</v>
      </c>
      <c r="Q219" s="45">
        <v>1</v>
      </c>
      <c r="R219" s="45">
        <v>49069.9</v>
      </c>
      <c r="S219" s="45">
        <v>0</v>
      </c>
      <c r="T219" s="45">
        <v>0</v>
      </c>
      <c r="U219" s="21">
        <f t="shared" si="110"/>
        <v>22</v>
      </c>
      <c r="V219" s="22">
        <f t="shared" si="111"/>
        <v>18630284.899999999</v>
      </c>
      <c r="W219" s="19">
        <f>U219-'Non-Residential - New Const'!U206</f>
        <v>-2</v>
      </c>
      <c r="X219" s="13">
        <f>W219/'Non-Residential - New Const'!U206</f>
        <v>-8.3333333333333329E-2</v>
      </c>
      <c r="Y219" s="12">
        <f>V219-'Non-Residential - New Const'!V206</f>
        <v>-23008419.740000002</v>
      </c>
      <c r="Z219" s="13">
        <f>Y219/'Non-Residential - New Const'!V206</f>
        <v>-0.55257289915539509</v>
      </c>
      <c r="AA219" s="12">
        <f t="shared" si="112"/>
        <v>-95362263.409999996</v>
      </c>
    </row>
    <row r="220" spans="1:40" x14ac:dyDescent="0.2">
      <c r="A220" s="26" t="s">
        <v>24</v>
      </c>
      <c r="B220" s="9">
        <v>2020</v>
      </c>
      <c r="C220" s="45">
        <v>1</v>
      </c>
      <c r="D220" s="45">
        <v>2200000</v>
      </c>
      <c r="E220" s="45">
        <v>1</v>
      </c>
      <c r="F220" s="45">
        <v>4950000</v>
      </c>
      <c r="G220" s="45">
        <v>11</v>
      </c>
      <c r="H220" s="45">
        <v>4407210</v>
      </c>
      <c r="I220" s="45">
        <v>8</v>
      </c>
      <c r="J220" s="45">
        <v>28998905.469999999</v>
      </c>
      <c r="K220" s="45">
        <v>0</v>
      </c>
      <c r="L220" s="45">
        <v>0</v>
      </c>
      <c r="M220" s="45">
        <v>1</v>
      </c>
      <c r="N220" s="45">
        <v>70560</v>
      </c>
      <c r="O220" s="45">
        <v>0</v>
      </c>
      <c r="P220" s="45">
        <v>0</v>
      </c>
      <c r="Q220" s="45">
        <v>0</v>
      </c>
      <c r="R220" s="45">
        <v>0</v>
      </c>
      <c r="S220" s="45">
        <v>4</v>
      </c>
      <c r="T220" s="45">
        <v>3420630</v>
      </c>
      <c r="U220" s="21">
        <f t="shared" si="110"/>
        <v>26</v>
      </c>
      <c r="V220" s="22">
        <f t="shared" si="111"/>
        <v>44047305.469999999</v>
      </c>
      <c r="W220" s="19">
        <f>U220-'Non-Residential - New Const'!U207</f>
        <v>-4</v>
      </c>
      <c r="X220" s="13">
        <f>W220/'Non-Residential - New Const'!U207</f>
        <v>-0.13333333333333333</v>
      </c>
      <c r="Y220" s="12">
        <f>V220-'Non-Residential - New Const'!V207</f>
        <v>-14766462.210000001</v>
      </c>
      <c r="Z220" s="13">
        <f>Y220/'Non-Residential - New Const'!V207</f>
        <v>-0.25107152274860012</v>
      </c>
      <c r="AA220" s="12">
        <f t="shared" si="112"/>
        <v>-110128725.62</v>
      </c>
    </row>
    <row r="221" spans="1:40" x14ac:dyDescent="0.2">
      <c r="A221" s="26" t="s">
        <v>25</v>
      </c>
      <c r="B221" s="9">
        <v>2020</v>
      </c>
      <c r="C221" s="45">
        <v>0</v>
      </c>
      <c r="D221" s="45">
        <v>0</v>
      </c>
      <c r="E221" s="45">
        <v>0</v>
      </c>
      <c r="F221" s="45">
        <v>0</v>
      </c>
      <c r="G221" s="45">
        <v>8</v>
      </c>
      <c r="H221" s="45">
        <v>9573895</v>
      </c>
      <c r="I221" s="45">
        <v>5</v>
      </c>
      <c r="J221" s="45">
        <v>3429087</v>
      </c>
      <c r="K221" s="45">
        <v>0</v>
      </c>
      <c r="L221" s="45">
        <v>0</v>
      </c>
      <c r="M221" s="45">
        <v>3</v>
      </c>
      <c r="N221" s="45">
        <v>480375</v>
      </c>
      <c r="O221" s="45">
        <v>0</v>
      </c>
      <c r="P221" s="45">
        <v>0</v>
      </c>
      <c r="Q221" s="45">
        <v>0</v>
      </c>
      <c r="R221" s="45">
        <v>0</v>
      </c>
      <c r="S221" s="45">
        <v>7</v>
      </c>
      <c r="T221" s="45">
        <v>14885176</v>
      </c>
      <c r="U221" s="21">
        <f t="shared" si="110"/>
        <v>23</v>
      </c>
      <c r="V221" s="22">
        <f t="shared" si="111"/>
        <v>28368533</v>
      </c>
      <c r="W221" s="19">
        <f>U221-'Non-Residential - New Const'!U208</f>
        <v>4</v>
      </c>
      <c r="X221" s="13">
        <f>W221/'Non-Residential - New Const'!U208</f>
        <v>0.21052631578947367</v>
      </c>
      <c r="Y221" s="12">
        <f>V221-'Non-Residential - New Const'!V208</f>
        <v>-624440763.10000002</v>
      </c>
      <c r="Z221" s="13">
        <f>Y221/'Non-Residential - New Const'!V208</f>
        <v>-0.9565439199939727</v>
      </c>
      <c r="AA221" s="12">
        <f t="shared" si="112"/>
        <v>-734569488.72000003</v>
      </c>
    </row>
    <row r="222" spans="1:40" x14ac:dyDescent="0.2">
      <c r="A222" s="26" t="s">
        <v>26</v>
      </c>
      <c r="B222" s="9">
        <v>2020</v>
      </c>
      <c r="C222" s="45">
        <v>2</v>
      </c>
      <c r="D222" s="45">
        <v>604936</v>
      </c>
      <c r="E222" s="45">
        <v>2</v>
      </c>
      <c r="F222" s="45">
        <v>11200000</v>
      </c>
      <c r="G222" s="45">
        <v>7</v>
      </c>
      <c r="H222" s="45">
        <v>6262032</v>
      </c>
      <c r="I222" s="45">
        <v>11</v>
      </c>
      <c r="J222" s="45">
        <v>17095425</v>
      </c>
      <c r="K222" s="45">
        <v>0</v>
      </c>
      <c r="L222" s="45">
        <v>0</v>
      </c>
      <c r="M222" s="45">
        <v>0</v>
      </c>
      <c r="N222" s="45">
        <v>0</v>
      </c>
      <c r="O222" s="45">
        <v>0</v>
      </c>
      <c r="P222" s="45">
        <v>0</v>
      </c>
      <c r="Q222" s="45">
        <v>0</v>
      </c>
      <c r="R222" s="45">
        <v>0</v>
      </c>
      <c r="S222" s="45">
        <v>0</v>
      </c>
      <c r="T222" s="45">
        <v>0</v>
      </c>
      <c r="U222" s="21">
        <f t="shared" si="110"/>
        <v>22</v>
      </c>
      <c r="V222" s="22">
        <f t="shared" si="111"/>
        <v>35162393</v>
      </c>
      <c r="W222" s="19">
        <f>U222-'Non-Residential - New Const'!U209</f>
        <v>-23</v>
      </c>
      <c r="X222" s="13">
        <f>W222/'Non-Residential - New Const'!U209</f>
        <v>-0.51111111111111107</v>
      </c>
      <c r="Y222" s="12">
        <f>V222-'Non-Residential - New Const'!V209</f>
        <v>-336868585</v>
      </c>
      <c r="Z222" s="13">
        <f>Y222/'Non-Residential - New Const'!V209</f>
        <v>-0.90548530880673062</v>
      </c>
      <c r="AA222" s="12">
        <f t="shared" si="112"/>
        <v>-1071438073.72</v>
      </c>
    </row>
    <row r="223" spans="1:40" x14ac:dyDescent="0.2">
      <c r="A223" s="26" t="s">
        <v>27</v>
      </c>
      <c r="B223" s="9">
        <v>2020</v>
      </c>
      <c r="C223" s="45">
        <v>0</v>
      </c>
      <c r="D223" s="45">
        <v>0</v>
      </c>
      <c r="E223" s="45">
        <v>0</v>
      </c>
      <c r="F223" s="45">
        <v>0</v>
      </c>
      <c r="G223" s="45">
        <v>13</v>
      </c>
      <c r="H223" s="45">
        <v>36412630</v>
      </c>
      <c r="I223" s="45">
        <v>15</v>
      </c>
      <c r="J223" s="45">
        <v>35843102.450000003</v>
      </c>
      <c r="K223" s="45">
        <v>0</v>
      </c>
      <c r="L223" s="45">
        <v>0</v>
      </c>
      <c r="M223" s="45">
        <v>1</v>
      </c>
      <c r="N223" s="45">
        <v>4400000</v>
      </c>
      <c r="O223" s="45">
        <v>0</v>
      </c>
      <c r="P223" s="45">
        <v>0</v>
      </c>
      <c r="Q223" s="45">
        <v>0</v>
      </c>
      <c r="R223" s="45">
        <v>0</v>
      </c>
      <c r="S223" s="45">
        <v>0</v>
      </c>
      <c r="T223" s="45">
        <v>0</v>
      </c>
      <c r="U223" s="21">
        <f t="shared" si="110"/>
        <v>29</v>
      </c>
      <c r="V223" s="22">
        <f t="shared" si="111"/>
        <v>76655732.450000003</v>
      </c>
      <c r="W223" s="19">
        <f>U223-'Non-Residential - New Const'!U210</f>
        <v>12</v>
      </c>
      <c r="X223" s="13">
        <f>W223/'Non-Residential - New Const'!U210</f>
        <v>0.70588235294117652</v>
      </c>
      <c r="Y223" s="12">
        <f>V223-'Non-Residential - New Const'!V210</f>
        <v>48414413.450000003</v>
      </c>
      <c r="Z223" s="13">
        <f>Y223/'Non-Residential - New Const'!V210</f>
        <v>1.7143113411239752</v>
      </c>
      <c r="AA223" s="12">
        <f t="shared" si="112"/>
        <v>-1023023660.27</v>
      </c>
    </row>
    <row r="224" spans="1:40" x14ac:dyDescent="0.2">
      <c r="A224" s="26" t="s">
        <v>28</v>
      </c>
      <c r="B224" s="9">
        <v>2020</v>
      </c>
      <c r="C224" s="45">
        <v>0</v>
      </c>
      <c r="D224" s="45">
        <v>0</v>
      </c>
      <c r="E224" s="45">
        <v>1</v>
      </c>
      <c r="F224" s="45">
        <v>456000</v>
      </c>
      <c r="G224" s="45">
        <v>7</v>
      </c>
      <c r="H224" s="45">
        <v>12568039</v>
      </c>
      <c r="I224" s="45">
        <v>4</v>
      </c>
      <c r="J224" s="45">
        <v>47952145</v>
      </c>
      <c r="K224" s="45">
        <v>0</v>
      </c>
      <c r="L224" s="45">
        <v>0</v>
      </c>
      <c r="M224" s="45">
        <v>2</v>
      </c>
      <c r="N224" s="45">
        <v>57323010</v>
      </c>
      <c r="O224" s="45">
        <v>0</v>
      </c>
      <c r="P224" s="45">
        <v>0</v>
      </c>
      <c r="Q224" s="45">
        <v>0</v>
      </c>
      <c r="R224" s="45">
        <v>0</v>
      </c>
      <c r="S224" s="45">
        <v>0</v>
      </c>
      <c r="T224" s="45">
        <v>0</v>
      </c>
      <c r="U224" s="21">
        <f t="shared" si="110"/>
        <v>14</v>
      </c>
      <c r="V224" s="22">
        <f t="shared" si="111"/>
        <v>118299194</v>
      </c>
      <c r="W224" s="19">
        <f>U224-'Non-Residential - New Const'!U211</f>
        <v>-1</v>
      </c>
      <c r="X224" s="13">
        <f>W224/'Non-Residential - New Const'!U211</f>
        <v>-6.6666666666666666E-2</v>
      </c>
      <c r="Y224" s="12">
        <f>V224-'Non-Residential - New Const'!V211</f>
        <v>94788816.920000002</v>
      </c>
      <c r="Z224" s="13">
        <f>Y224/'Non-Residential - New Const'!V211</f>
        <v>4.0317863298175567</v>
      </c>
      <c r="AA224" s="12">
        <f t="shared" si="112"/>
        <v>-928234843.35000002</v>
      </c>
    </row>
    <row r="225" spans="1:40" ht="13.5" thickBot="1" x14ac:dyDescent="0.25">
      <c r="A225" s="27" t="s">
        <v>29</v>
      </c>
      <c r="B225" s="15">
        <v>2020</v>
      </c>
      <c r="C225" s="46">
        <f>SUM(C213:C224)</f>
        <v>7</v>
      </c>
      <c r="D225" s="44">
        <f t="shared" ref="D225:V225" si="114">SUM(D213:D224)</f>
        <v>4201020</v>
      </c>
      <c r="E225" s="46">
        <f t="shared" si="114"/>
        <v>15</v>
      </c>
      <c r="F225" s="44">
        <f t="shared" si="114"/>
        <v>25913397</v>
      </c>
      <c r="G225" s="46">
        <f t="shared" si="114"/>
        <v>93</v>
      </c>
      <c r="H225" s="44">
        <f t="shared" si="114"/>
        <v>174622494</v>
      </c>
      <c r="I225" s="46">
        <f t="shared" si="114"/>
        <v>96</v>
      </c>
      <c r="J225" s="44">
        <f t="shared" si="114"/>
        <v>212131183.70999998</v>
      </c>
      <c r="K225" s="46">
        <f t="shared" si="114"/>
        <v>0</v>
      </c>
      <c r="L225" s="44">
        <f t="shared" si="114"/>
        <v>0</v>
      </c>
      <c r="M225" s="46">
        <f t="shared" si="114"/>
        <v>11</v>
      </c>
      <c r="N225" s="44">
        <f t="shared" si="114"/>
        <v>65237339</v>
      </c>
      <c r="O225" s="46">
        <f t="shared" si="114"/>
        <v>0</v>
      </c>
      <c r="P225" s="44">
        <f t="shared" si="114"/>
        <v>0</v>
      </c>
      <c r="Q225" s="46">
        <f t="shared" si="114"/>
        <v>3</v>
      </c>
      <c r="R225" s="44">
        <f t="shared" si="114"/>
        <v>6499609.9000000004</v>
      </c>
      <c r="S225" s="16">
        <f t="shared" si="114"/>
        <v>17</v>
      </c>
      <c r="T225" s="16">
        <f t="shared" si="114"/>
        <v>33549321</v>
      </c>
      <c r="U225" s="23">
        <f t="shared" si="114"/>
        <v>242</v>
      </c>
      <c r="V225" s="24">
        <f t="shared" si="114"/>
        <v>522154364.61000001</v>
      </c>
      <c r="W225" s="20">
        <f>U225-'Non-Residential - New Const'!U212</f>
        <v>-70</v>
      </c>
      <c r="X225" s="18">
        <f>W225/'Non-Residential - New Const'!U212</f>
        <v>-0.22435897435897437</v>
      </c>
      <c r="Y225" s="17">
        <f>V225-'Non-Residential - New Const'!V212</f>
        <v>-928234843.35000002</v>
      </c>
      <c r="Z225" s="18">
        <f>Y225/'Non-Residential - New Const'!V212</f>
        <v>-0.63999017522722745</v>
      </c>
      <c r="AA225" s="17">
        <f>Y225</f>
        <v>-928234843.35000002</v>
      </c>
    </row>
    <row r="226" spans="1:40" x14ac:dyDescent="0.2">
      <c r="A226" s="26" t="s">
        <v>17</v>
      </c>
      <c r="B226" s="9">
        <v>2021</v>
      </c>
      <c r="C226" s="43">
        <v>0</v>
      </c>
      <c r="D226" s="43">
        <v>0</v>
      </c>
      <c r="E226" s="43">
        <v>2</v>
      </c>
      <c r="F226" s="43">
        <v>3050000</v>
      </c>
      <c r="G226" s="43">
        <v>6</v>
      </c>
      <c r="H226" s="43">
        <v>12759022</v>
      </c>
      <c r="I226" s="43">
        <v>10</v>
      </c>
      <c r="J226" s="43">
        <v>280900479.60000002</v>
      </c>
      <c r="K226" s="43">
        <v>0</v>
      </c>
      <c r="L226" s="43">
        <v>0</v>
      </c>
      <c r="M226" s="43">
        <v>0</v>
      </c>
      <c r="N226" s="43">
        <v>0</v>
      </c>
      <c r="O226" s="43">
        <v>0</v>
      </c>
      <c r="P226" s="43">
        <v>0</v>
      </c>
      <c r="Q226" s="43">
        <v>1</v>
      </c>
      <c r="R226" s="43">
        <v>611338.4</v>
      </c>
      <c r="S226" s="43">
        <v>2</v>
      </c>
      <c r="T226" s="43">
        <v>545492</v>
      </c>
      <c r="U226" s="21">
        <f t="shared" ref="U226:U237" si="115">SUM(C226+G226+I226+K226+M226+O226+Q226+S226+E226)</f>
        <v>21</v>
      </c>
      <c r="V226" s="22">
        <f t="shared" ref="V226:V237" si="116">SUM(D226+H226+J226+L226+N226+P226+R226+T226+F226)</f>
        <v>297866332</v>
      </c>
      <c r="W226" s="19">
        <f>U226-'Non-Residential - New Const'!U213</f>
        <v>6</v>
      </c>
      <c r="X226" s="13">
        <f>W226/'Non-Residential - New Const'!U213</f>
        <v>0.4</v>
      </c>
      <c r="Y226" s="12">
        <f>V226-'Non-Residential - New Const'!V213</f>
        <v>236636840</v>
      </c>
      <c r="Z226" s="13">
        <f>Y226/'Non-Residential - New Const'!V213</f>
        <v>3.8647526260711098</v>
      </c>
      <c r="AA226" s="12">
        <f>Y226</f>
        <v>236636840</v>
      </c>
      <c r="AC226" s="26">
        <f t="array" ref="AC226:AN227">TRANSPOSE(U226:V237)</f>
        <v>21</v>
      </c>
      <c r="AD226" s="26">
        <v>14</v>
      </c>
      <c r="AE226" s="26">
        <v>29</v>
      </c>
      <c r="AF226" s="26">
        <v>27</v>
      </c>
      <c r="AG226" s="26">
        <v>19</v>
      </c>
      <c r="AH226" s="26">
        <v>48</v>
      </c>
      <c r="AI226" s="26">
        <v>19</v>
      </c>
      <c r="AJ226" s="26">
        <v>14</v>
      </c>
      <c r="AK226" s="26">
        <v>20</v>
      </c>
      <c r="AL226" s="26">
        <v>21</v>
      </c>
      <c r="AM226" s="26">
        <v>20</v>
      </c>
      <c r="AN226" s="26">
        <v>21</v>
      </c>
    </row>
    <row r="227" spans="1:40" x14ac:dyDescent="0.2">
      <c r="A227" s="26" t="s">
        <v>18</v>
      </c>
      <c r="B227" s="9">
        <v>2021</v>
      </c>
      <c r="C227" s="45">
        <v>0</v>
      </c>
      <c r="D227" s="45">
        <v>0</v>
      </c>
      <c r="E227" s="45">
        <v>0</v>
      </c>
      <c r="F227" s="45">
        <v>0</v>
      </c>
      <c r="G227" s="45">
        <v>9</v>
      </c>
      <c r="H227" s="45">
        <v>3146766</v>
      </c>
      <c r="I227" s="45">
        <v>3</v>
      </c>
      <c r="J227" s="45">
        <v>206347979</v>
      </c>
      <c r="K227" s="45">
        <v>0</v>
      </c>
      <c r="L227" s="45">
        <v>0</v>
      </c>
      <c r="M227" s="45">
        <v>1</v>
      </c>
      <c r="N227" s="45">
        <v>161280</v>
      </c>
      <c r="O227" s="45">
        <v>0</v>
      </c>
      <c r="P227" s="45">
        <v>0</v>
      </c>
      <c r="Q227" s="45">
        <v>1</v>
      </c>
      <c r="R227" s="45">
        <v>11051.52</v>
      </c>
      <c r="S227" s="45">
        <v>0</v>
      </c>
      <c r="T227" s="45">
        <v>0</v>
      </c>
      <c r="U227" s="21">
        <f t="shared" si="115"/>
        <v>14</v>
      </c>
      <c r="V227" s="22">
        <f t="shared" si="116"/>
        <v>209667076.52000001</v>
      </c>
      <c r="W227" s="19">
        <f>U227-'Non-Residential - New Const'!U214</f>
        <v>-5</v>
      </c>
      <c r="X227" s="13">
        <f>W227/'Non-Residential - New Const'!U214</f>
        <v>-0.26315789473684209</v>
      </c>
      <c r="Y227" s="12">
        <f>V227-'Non-Residential - New Const'!V214</f>
        <v>175226379.16000003</v>
      </c>
      <c r="Z227" s="13">
        <f>Y227/'Non-Residential - New Const'!V214</f>
        <v>5.087770939374499</v>
      </c>
      <c r="AA227" s="12">
        <f t="shared" ref="AA227:AA237" si="117">AA226+Y227</f>
        <v>411863219.16000003</v>
      </c>
      <c r="AC227" s="26">
        <v>297866332</v>
      </c>
      <c r="AD227" s="26">
        <v>209667076.52000001</v>
      </c>
      <c r="AE227" s="26">
        <v>135749863.34999999</v>
      </c>
      <c r="AF227" s="26">
        <v>735266972.49000001</v>
      </c>
      <c r="AG227" s="26">
        <v>122602454.40000001</v>
      </c>
      <c r="AH227" s="26">
        <v>228351051.97999999</v>
      </c>
      <c r="AI227" s="26">
        <v>75858877.400000006</v>
      </c>
      <c r="AJ227" s="26">
        <v>22285972.880000003</v>
      </c>
      <c r="AK227" s="26">
        <v>84303608.75999999</v>
      </c>
      <c r="AL227" s="26">
        <v>19567353</v>
      </c>
      <c r="AM227" s="26">
        <v>38668328</v>
      </c>
      <c r="AN227" s="26">
        <v>316195350</v>
      </c>
    </row>
    <row r="228" spans="1:40" x14ac:dyDescent="0.2">
      <c r="A228" s="26" t="s">
        <v>19</v>
      </c>
      <c r="B228" s="9">
        <v>2021</v>
      </c>
      <c r="C228" s="45">
        <v>0</v>
      </c>
      <c r="D228" s="45">
        <v>0</v>
      </c>
      <c r="E228" s="45">
        <v>1</v>
      </c>
      <c r="F228" s="45">
        <v>65000</v>
      </c>
      <c r="G228" s="45">
        <v>12</v>
      </c>
      <c r="H228" s="45">
        <v>21694088</v>
      </c>
      <c r="I228" s="45">
        <v>12</v>
      </c>
      <c r="J228" s="45">
        <v>111306964.34999999</v>
      </c>
      <c r="K228" s="45">
        <v>0</v>
      </c>
      <c r="L228" s="45">
        <v>0</v>
      </c>
      <c r="M228" s="45">
        <v>3</v>
      </c>
      <c r="N228" s="45">
        <v>2448051</v>
      </c>
      <c r="O228" s="45">
        <v>0</v>
      </c>
      <c r="P228" s="45">
        <v>0</v>
      </c>
      <c r="Q228" s="45">
        <v>0</v>
      </c>
      <c r="R228" s="45">
        <v>0</v>
      </c>
      <c r="S228" s="45">
        <v>1</v>
      </c>
      <c r="T228" s="45">
        <v>235760</v>
      </c>
      <c r="U228" s="21">
        <f t="shared" si="115"/>
        <v>29</v>
      </c>
      <c r="V228" s="22">
        <f t="shared" si="116"/>
        <v>135749863.34999999</v>
      </c>
      <c r="W228" s="19">
        <f>U228-'Non-Residential - New Const'!U215</f>
        <v>9</v>
      </c>
      <c r="X228" s="13">
        <f>W228/'Non-Residential - New Const'!U215</f>
        <v>0.45</v>
      </c>
      <c r="Y228" s="12">
        <f>V228-'Non-Residential - New Const'!V215</f>
        <v>91044421.349999994</v>
      </c>
      <c r="Z228" s="13">
        <f>Y228/'Non-Residential - New Const'!V215</f>
        <v>2.0365400111691101</v>
      </c>
      <c r="AA228" s="12">
        <f t="shared" si="117"/>
        <v>502907640.50999999</v>
      </c>
      <c r="AC228" s="148">
        <f>AC227/$AC$138</f>
        <v>297.866332</v>
      </c>
      <c r="AD228" s="148">
        <f t="shared" ref="AD228:AN228" si="118">AD227/$AC$138</f>
        <v>209.66707652000002</v>
      </c>
      <c r="AE228" s="148">
        <f t="shared" si="118"/>
        <v>135.74986335</v>
      </c>
      <c r="AF228" s="148">
        <f t="shared" si="118"/>
        <v>735.26697249000006</v>
      </c>
      <c r="AG228" s="148">
        <f t="shared" si="118"/>
        <v>122.6024544</v>
      </c>
      <c r="AH228" s="148">
        <f t="shared" si="118"/>
        <v>228.35105197999999</v>
      </c>
      <c r="AI228" s="148">
        <f t="shared" si="118"/>
        <v>75.858877400000011</v>
      </c>
      <c r="AJ228" s="148">
        <f t="shared" si="118"/>
        <v>22.285972880000003</v>
      </c>
      <c r="AK228" s="148">
        <f t="shared" si="118"/>
        <v>84.303608759999989</v>
      </c>
      <c r="AL228" s="148">
        <f t="shared" si="118"/>
        <v>19.567353000000001</v>
      </c>
      <c r="AM228" s="148">
        <f t="shared" si="118"/>
        <v>38.668328000000002</v>
      </c>
      <c r="AN228" s="148">
        <f t="shared" si="118"/>
        <v>316.19535000000002</v>
      </c>
    </row>
    <row r="229" spans="1:40" x14ac:dyDescent="0.2">
      <c r="A229" s="26" t="s">
        <v>20</v>
      </c>
      <c r="B229" s="9">
        <v>2021</v>
      </c>
      <c r="C229" s="45">
        <v>0</v>
      </c>
      <c r="D229" s="45">
        <v>0</v>
      </c>
      <c r="E229" s="45">
        <v>0</v>
      </c>
      <c r="F229" s="45">
        <v>0</v>
      </c>
      <c r="G229" s="45">
        <v>17</v>
      </c>
      <c r="H229" s="45">
        <v>49190355.490000002</v>
      </c>
      <c r="I229" s="45">
        <v>7</v>
      </c>
      <c r="J229" s="45">
        <v>683256479</v>
      </c>
      <c r="K229" s="45">
        <v>0</v>
      </c>
      <c r="L229" s="45">
        <v>0</v>
      </c>
      <c r="M229" s="45">
        <v>3</v>
      </c>
      <c r="N229" s="45">
        <v>2820138</v>
      </c>
      <c r="O229" s="45">
        <v>0</v>
      </c>
      <c r="P229" s="45">
        <v>0</v>
      </c>
      <c r="Q229" s="45">
        <v>0</v>
      </c>
      <c r="R229" s="45">
        <v>0</v>
      </c>
      <c r="S229" s="45">
        <v>0</v>
      </c>
      <c r="T229" s="45">
        <v>0</v>
      </c>
      <c r="U229" s="21">
        <f t="shared" si="115"/>
        <v>27</v>
      </c>
      <c r="V229" s="22">
        <f t="shared" si="116"/>
        <v>735266972.49000001</v>
      </c>
      <c r="W229" s="19">
        <f>U229-'Non-Residential - New Const'!U216</f>
        <v>14</v>
      </c>
      <c r="X229" s="13">
        <f>W229/'Non-Residential - New Const'!U216</f>
        <v>1.0769230769230769</v>
      </c>
      <c r="Y229" s="12">
        <f>V229-'Non-Residential - New Const'!V216</f>
        <v>725579469.49000001</v>
      </c>
      <c r="Z229" s="13">
        <f>Y229/'Non-Residential - New Const'!V216</f>
        <v>74.89850268846368</v>
      </c>
      <c r="AA229" s="12">
        <f t="shared" si="117"/>
        <v>1228487110</v>
      </c>
    </row>
    <row r="230" spans="1:40" x14ac:dyDescent="0.2">
      <c r="A230" s="26" t="s">
        <v>21</v>
      </c>
      <c r="B230" s="9">
        <v>2021</v>
      </c>
      <c r="C230" s="45">
        <v>0</v>
      </c>
      <c r="D230" s="45">
        <v>0</v>
      </c>
      <c r="E230" s="45">
        <v>0</v>
      </c>
      <c r="F230" s="45">
        <v>0</v>
      </c>
      <c r="G230" s="45">
        <v>11</v>
      </c>
      <c r="H230" s="45">
        <v>115441137</v>
      </c>
      <c r="I230" s="45">
        <v>2</v>
      </c>
      <c r="J230" s="45">
        <v>4528000</v>
      </c>
      <c r="K230" s="45">
        <v>0</v>
      </c>
      <c r="L230" s="45">
        <v>0</v>
      </c>
      <c r="M230" s="45">
        <v>4</v>
      </c>
      <c r="N230" s="45">
        <v>1810373</v>
      </c>
      <c r="O230" s="45">
        <v>0</v>
      </c>
      <c r="P230" s="45">
        <v>0</v>
      </c>
      <c r="Q230" s="45">
        <v>1</v>
      </c>
      <c r="R230" s="45">
        <v>13814.4</v>
      </c>
      <c r="S230" s="45">
        <v>1</v>
      </c>
      <c r="T230" s="45">
        <v>809130</v>
      </c>
      <c r="U230" s="21">
        <f t="shared" si="115"/>
        <v>19</v>
      </c>
      <c r="V230" s="22">
        <f t="shared" si="116"/>
        <v>122602454.40000001</v>
      </c>
      <c r="W230" s="19">
        <f>U230-'Non-Residential - New Const'!U217</f>
        <v>-2</v>
      </c>
      <c r="X230" s="13">
        <f>W230/'Non-Residential - New Const'!U217</f>
        <v>-9.5238095238095233E-2</v>
      </c>
      <c r="Y230" s="12">
        <f>V230-'Non-Residential - New Const'!V217</f>
        <v>99439040.400000006</v>
      </c>
      <c r="Z230" s="13">
        <f>Y230/'Non-Residential - New Const'!V217</f>
        <v>4.2929354196233769</v>
      </c>
      <c r="AA230" s="12">
        <f t="shared" si="117"/>
        <v>1327926150.4000001</v>
      </c>
    </row>
    <row r="231" spans="1:40" x14ac:dyDescent="0.2">
      <c r="A231" s="26" t="s">
        <v>22</v>
      </c>
      <c r="B231" s="9">
        <v>2021</v>
      </c>
      <c r="C231" s="45">
        <v>1</v>
      </c>
      <c r="D231" s="45">
        <v>664875</v>
      </c>
      <c r="E231" s="45">
        <v>1</v>
      </c>
      <c r="F231" s="45">
        <v>425000</v>
      </c>
      <c r="G231" s="45">
        <v>18</v>
      </c>
      <c r="H231" s="45">
        <v>44627572</v>
      </c>
      <c r="I231" s="45">
        <v>24</v>
      </c>
      <c r="J231" s="45">
        <v>154069932.59999999</v>
      </c>
      <c r="K231" s="45">
        <v>0</v>
      </c>
      <c r="L231" s="45">
        <v>0</v>
      </c>
      <c r="M231" s="45">
        <v>0</v>
      </c>
      <c r="N231" s="45">
        <v>0</v>
      </c>
      <c r="O231" s="45">
        <v>0</v>
      </c>
      <c r="P231" s="45">
        <v>0</v>
      </c>
      <c r="Q231" s="45">
        <v>1</v>
      </c>
      <c r="R231" s="45">
        <v>65857.38</v>
      </c>
      <c r="S231" s="45">
        <v>3</v>
      </c>
      <c r="T231" s="45">
        <v>28497815</v>
      </c>
      <c r="U231" s="21">
        <f t="shared" si="115"/>
        <v>48</v>
      </c>
      <c r="V231" s="22">
        <f t="shared" si="116"/>
        <v>228351051.97999999</v>
      </c>
      <c r="W231" s="19">
        <f>U231-'Non-Residential - New Const'!U218</f>
        <v>30</v>
      </c>
      <c r="X231" s="13">
        <f>W231/'Non-Residential - New Const'!U218</f>
        <v>1.6666666666666667</v>
      </c>
      <c r="Y231" s="12">
        <f>V231-'Non-Residential - New Const'!V218</f>
        <v>200586678.54999998</v>
      </c>
      <c r="Z231" s="13">
        <f>Y231/'Non-Residential - New Const'!V218</f>
        <v>7.2246067088718009</v>
      </c>
      <c r="AA231" s="12">
        <f t="shared" si="117"/>
        <v>1528512828.95</v>
      </c>
    </row>
    <row r="232" spans="1:40" x14ac:dyDescent="0.2">
      <c r="A232" s="26" t="s">
        <v>23</v>
      </c>
      <c r="B232" s="9">
        <v>2021</v>
      </c>
      <c r="C232" s="45">
        <v>0</v>
      </c>
      <c r="D232" s="45">
        <v>0</v>
      </c>
      <c r="E232" s="45">
        <v>0</v>
      </c>
      <c r="F232" s="45">
        <v>0</v>
      </c>
      <c r="G232" s="45">
        <v>8</v>
      </c>
      <c r="H232" s="45">
        <v>72559233</v>
      </c>
      <c r="I232" s="45">
        <v>10</v>
      </c>
      <c r="J232" s="45">
        <v>1699644.4</v>
      </c>
      <c r="K232" s="45">
        <v>0</v>
      </c>
      <c r="L232" s="45">
        <v>0</v>
      </c>
      <c r="M232" s="45">
        <v>1</v>
      </c>
      <c r="N232" s="45">
        <v>1600000</v>
      </c>
      <c r="O232" s="45">
        <v>0</v>
      </c>
      <c r="P232" s="45">
        <v>0</v>
      </c>
      <c r="Q232" s="45">
        <v>0</v>
      </c>
      <c r="R232" s="45">
        <v>0</v>
      </c>
      <c r="S232" s="45">
        <v>0</v>
      </c>
      <c r="T232" s="45">
        <v>0</v>
      </c>
      <c r="U232" s="21">
        <f t="shared" si="115"/>
        <v>19</v>
      </c>
      <c r="V232" s="22">
        <f t="shared" si="116"/>
        <v>75858877.400000006</v>
      </c>
      <c r="W232" s="19">
        <f>U232-'Non-Residential - New Const'!U219</f>
        <v>-3</v>
      </c>
      <c r="X232" s="13">
        <f>W232/'Non-Residential - New Const'!U219</f>
        <v>-0.13636363636363635</v>
      </c>
      <c r="Y232" s="12">
        <f>V232-'Non-Residential - New Const'!V219</f>
        <v>57228592.500000007</v>
      </c>
      <c r="Z232" s="13">
        <f>Y232/'Non-Residential - New Const'!V219</f>
        <v>3.0718044735859094</v>
      </c>
      <c r="AA232" s="12">
        <f t="shared" si="117"/>
        <v>1585741421.45</v>
      </c>
    </row>
    <row r="233" spans="1:40" x14ac:dyDescent="0.2">
      <c r="A233" s="26" t="s">
        <v>24</v>
      </c>
      <c r="B233" s="9">
        <v>2021</v>
      </c>
      <c r="C233" s="45">
        <v>0</v>
      </c>
      <c r="D233" s="45">
        <v>0</v>
      </c>
      <c r="E233" s="45">
        <v>0</v>
      </c>
      <c r="F233" s="45">
        <v>0</v>
      </c>
      <c r="G233" s="45">
        <v>5</v>
      </c>
      <c r="H233" s="45">
        <v>3317587</v>
      </c>
      <c r="I233" s="45">
        <v>4</v>
      </c>
      <c r="J233" s="45">
        <v>17230499.880000003</v>
      </c>
      <c r="K233" s="45">
        <v>0</v>
      </c>
      <c r="L233" s="45">
        <v>0</v>
      </c>
      <c r="M233" s="45">
        <v>2</v>
      </c>
      <c r="N233" s="45">
        <v>492408</v>
      </c>
      <c r="O233" s="45">
        <v>0</v>
      </c>
      <c r="P233" s="45">
        <v>0</v>
      </c>
      <c r="Q233" s="45">
        <v>0</v>
      </c>
      <c r="R233" s="45">
        <v>0</v>
      </c>
      <c r="S233" s="45">
        <v>3</v>
      </c>
      <c r="T233" s="45">
        <v>1245478</v>
      </c>
      <c r="U233" s="21">
        <f t="shared" si="115"/>
        <v>14</v>
      </c>
      <c r="V233" s="22">
        <f t="shared" si="116"/>
        <v>22285972.880000003</v>
      </c>
      <c r="W233" s="19">
        <f>U233-'Non-Residential - New Const'!U220</f>
        <v>-12</v>
      </c>
      <c r="X233" s="13">
        <f>W233/'Non-Residential - New Const'!U220</f>
        <v>-0.46153846153846156</v>
      </c>
      <c r="Y233" s="12">
        <f>V233-'Non-Residential - New Const'!V220</f>
        <v>-21761332.589999996</v>
      </c>
      <c r="Z233" s="13">
        <f>Y233/'Non-Residential - New Const'!V220</f>
        <v>-0.49404458133815549</v>
      </c>
      <c r="AA233" s="12">
        <f t="shared" si="117"/>
        <v>1563980088.8600001</v>
      </c>
    </row>
    <row r="234" spans="1:40" x14ac:dyDescent="0.2">
      <c r="A234" s="26" t="s">
        <v>25</v>
      </c>
      <c r="B234" s="9">
        <v>2021</v>
      </c>
      <c r="C234" s="45">
        <v>0</v>
      </c>
      <c r="D234" s="45">
        <v>0</v>
      </c>
      <c r="E234" s="45">
        <v>1</v>
      </c>
      <c r="F234" s="45">
        <v>3206630</v>
      </c>
      <c r="G234" s="45">
        <v>9</v>
      </c>
      <c r="H234" s="45">
        <v>7776138</v>
      </c>
      <c r="I234" s="45">
        <v>6</v>
      </c>
      <c r="J234" s="45">
        <v>71056971.75999999</v>
      </c>
      <c r="K234" s="45">
        <v>0</v>
      </c>
      <c r="L234" s="45">
        <v>0</v>
      </c>
      <c r="M234" s="45">
        <v>0</v>
      </c>
      <c r="N234" s="45">
        <v>0</v>
      </c>
      <c r="O234" s="45">
        <v>0</v>
      </c>
      <c r="P234" s="45">
        <v>0</v>
      </c>
      <c r="Q234" s="45">
        <v>0</v>
      </c>
      <c r="R234" s="45">
        <v>0</v>
      </c>
      <c r="S234" s="45">
        <v>4</v>
      </c>
      <c r="T234" s="45">
        <v>2263869</v>
      </c>
      <c r="U234" s="21">
        <f t="shared" si="115"/>
        <v>20</v>
      </c>
      <c r="V234" s="22">
        <f t="shared" si="116"/>
        <v>84303608.75999999</v>
      </c>
      <c r="W234" s="19">
        <f>U234-'Non-Residential - New Const'!U221</f>
        <v>-3</v>
      </c>
      <c r="X234" s="13">
        <f>W234/'Non-Residential - New Const'!U221</f>
        <v>-0.13043478260869565</v>
      </c>
      <c r="Y234" s="12">
        <f>V234-'Non-Residential - New Const'!V221</f>
        <v>55935075.75999999</v>
      </c>
      <c r="Z234" s="13">
        <f>Y234/'Non-Residential - New Const'!V221</f>
        <v>1.9717295836199915</v>
      </c>
      <c r="AA234" s="12">
        <f t="shared" si="117"/>
        <v>1619915164.6200001</v>
      </c>
    </row>
    <row r="235" spans="1:40" x14ac:dyDescent="0.2">
      <c r="A235" s="26" t="s">
        <v>26</v>
      </c>
      <c r="B235" s="9">
        <v>2021</v>
      </c>
      <c r="C235" s="45">
        <v>0</v>
      </c>
      <c r="D235" s="45">
        <v>0</v>
      </c>
      <c r="E235" s="45">
        <v>4</v>
      </c>
      <c r="F235" s="45">
        <v>1554520</v>
      </c>
      <c r="G235" s="45">
        <v>7</v>
      </c>
      <c r="H235" s="45">
        <v>3293484</v>
      </c>
      <c r="I235" s="45">
        <v>8</v>
      </c>
      <c r="J235" s="45">
        <v>5081811</v>
      </c>
      <c r="K235" s="45">
        <v>0</v>
      </c>
      <c r="L235" s="45">
        <v>0</v>
      </c>
      <c r="M235" s="45">
        <v>1</v>
      </c>
      <c r="N235" s="45">
        <v>5807088</v>
      </c>
      <c r="O235" s="45">
        <v>0</v>
      </c>
      <c r="P235" s="45">
        <v>0</v>
      </c>
      <c r="Q235" s="45">
        <v>0</v>
      </c>
      <c r="R235" s="45">
        <v>0</v>
      </c>
      <c r="S235" s="45">
        <v>1</v>
      </c>
      <c r="T235" s="45">
        <v>3830450</v>
      </c>
      <c r="U235" s="21">
        <f t="shared" si="115"/>
        <v>21</v>
      </c>
      <c r="V235" s="22">
        <f t="shared" si="116"/>
        <v>19567353</v>
      </c>
      <c r="W235" s="19">
        <f>U235-'Non-Residential - New Const'!U222</f>
        <v>-1</v>
      </c>
      <c r="X235" s="13">
        <f>W235/'Non-Residential - New Const'!U222</f>
        <v>-4.5454545454545456E-2</v>
      </c>
      <c r="Y235" s="12">
        <f>V235-'Non-Residential - New Const'!V222</f>
        <v>-15595040</v>
      </c>
      <c r="Z235" s="13">
        <f>Y235/'Non-Residential - New Const'!V222</f>
        <v>-0.44351475168370935</v>
      </c>
      <c r="AA235" s="12">
        <f t="shared" si="117"/>
        <v>1604320124.6200001</v>
      </c>
    </row>
    <row r="236" spans="1:40" x14ac:dyDescent="0.2">
      <c r="A236" s="26" t="s">
        <v>27</v>
      </c>
      <c r="B236" s="9">
        <v>2021</v>
      </c>
      <c r="C236" s="45">
        <v>1</v>
      </c>
      <c r="D236" s="45">
        <v>76344</v>
      </c>
      <c r="E236" s="45">
        <v>1</v>
      </c>
      <c r="F236" s="45">
        <v>75000</v>
      </c>
      <c r="G236" s="45">
        <v>5</v>
      </c>
      <c r="H236" s="45">
        <v>581340</v>
      </c>
      <c r="I236" s="45">
        <v>12</v>
      </c>
      <c r="J236" s="45">
        <v>37877644</v>
      </c>
      <c r="K236" s="45">
        <v>0</v>
      </c>
      <c r="L236" s="45">
        <v>0</v>
      </c>
      <c r="M236" s="45">
        <v>0</v>
      </c>
      <c r="N236" s="45">
        <v>0</v>
      </c>
      <c r="O236" s="45">
        <v>0</v>
      </c>
      <c r="P236" s="45">
        <v>0</v>
      </c>
      <c r="Q236" s="45">
        <v>0</v>
      </c>
      <c r="R236" s="45">
        <v>0</v>
      </c>
      <c r="S236" s="45">
        <v>1</v>
      </c>
      <c r="T236" s="45">
        <v>58000</v>
      </c>
      <c r="U236" s="21">
        <f t="shared" si="115"/>
        <v>20</v>
      </c>
      <c r="V236" s="22">
        <f t="shared" si="116"/>
        <v>38668328</v>
      </c>
      <c r="W236" s="19">
        <f>U236-'Non-Residential - New Const'!U223</f>
        <v>-9</v>
      </c>
      <c r="X236" s="13">
        <f>W236/'Non-Residential - New Const'!U223</f>
        <v>-0.31034482758620691</v>
      </c>
      <c r="Y236" s="12">
        <f>V236-'Non-Residential - New Const'!V223</f>
        <v>-37987404.450000003</v>
      </c>
      <c r="Z236" s="13">
        <f>Y236/'Non-Residential - New Const'!V223</f>
        <v>-0.49555856080010624</v>
      </c>
      <c r="AA236" s="12">
        <f t="shared" si="117"/>
        <v>1566332720.1700001</v>
      </c>
    </row>
    <row r="237" spans="1:40" x14ac:dyDescent="0.2">
      <c r="A237" s="26" t="s">
        <v>28</v>
      </c>
      <c r="B237" s="9">
        <v>2021</v>
      </c>
      <c r="C237" s="45">
        <v>0</v>
      </c>
      <c r="D237" s="45">
        <v>0</v>
      </c>
      <c r="E237" s="45">
        <v>0</v>
      </c>
      <c r="F237" s="45">
        <v>0</v>
      </c>
      <c r="G237" s="45">
        <v>10</v>
      </c>
      <c r="H237" s="45">
        <v>10058635</v>
      </c>
      <c r="I237" s="45">
        <v>9</v>
      </c>
      <c r="J237" s="45">
        <v>303336715</v>
      </c>
      <c r="K237" s="45">
        <v>0</v>
      </c>
      <c r="L237" s="45">
        <v>0</v>
      </c>
      <c r="M237" s="45">
        <v>2</v>
      </c>
      <c r="N237" s="45">
        <v>2800000</v>
      </c>
      <c r="O237" s="45">
        <v>0</v>
      </c>
      <c r="P237" s="45">
        <v>0</v>
      </c>
      <c r="Q237" s="45">
        <v>0</v>
      </c>
      <c r="R237" s="45">
        <v>0</v>
      </c>
      <c r="S237" s="45">
        <v>0</v>
      </c>
      <c r="T237" s="45">
        <v>0</v>
      </c>
      <c r="U237" s="21">
        <f t="shared" si="115"/>
        <v>21</v>
      </c>
      <c r="V237" s="22">
        <f t="shared" si="116"/>
        <v>316195350</v>
      </c>
      <c r="W237" s="19">
        <f>U237-'Non-Residential - New Const'!U224</f>
        <v>7</v>
      </c>
      <c r="X237" s="13">
        <f>W237/'Non-Residential - New Const'!U224</f>
        <v>0.5</v>
      </c>
      <c r="Y237" s="12">
        <f>V237-'Non-Residential - New Const'!V224</f>
        <v>197896156</v>
      </c>
      <c r="Z237" s="13">
        <f>Y237/'Non-Residential - New Const'!V224</f>
        <v>1.6728444996844187</v>
      </c>
      <c r="AA237" s="12">
        <f t="shared" si="117"/>
        <v>1764228876.1700001</v>
      </c>
    </row>
    <row r="238" spans="1:40" ht="13.5" thickBot="1" x14ac:dyDescent="0.25">
      <c r="A238" s="27" t="s">
        <v>29</v>
      </c>
      <c r="B238" s="149">
        <v>2021</v>
      </c>
      <c r="C238" s="152">
        <f>SUM(C226:C237)</f>
        <v>2</v>
      </c>
      <c r="D238" s="44">
        <f t="shared" ref="D238:V238" si="119">SUM(D226:D237)</f>
        <v>741219</v>
      </c>
      <c r="E238" s="152">
        <f t="shared" si="119"/>
        <v>10</v>
      </c>
      <c r="F238" s="44">
        <f t="shared" si="119"/>
        <v>8376150</v>
      </c>
      <c r="G238" s="152">
        <f t="shared" si="119"/>
        <v>117</v>
      </c>
      <c r="H238" s="44">
        <f t="shared" si="119"/>
        <v>344445357.49000001</v>
      </c>
      <c r="I238" s="46">
        <f t="shared" si="119"/>
        <v>107</v>
      </c>
      <c r="J238" s="44">
        <f t="shared" si="119"/>
        <v>1876693120.5900002</v>
      </c>
      <c r="K238" s="152">
        <f t="shared" si="119"/>
        <v>0</v>
      </c>
      <c r="L238" s="44">
        <f t="shared" si="119"/>
        <v>0</v>
      </c>
      <c r="M238" s="152">
        <f t="shared" si="119"/>
        <v>17</v>
      </c>
      <c r="N238" s="44">
        <f t="shared" si="119"/>
        <v>17939338</v>
      </c>
      <c r="O238" s="152">
        <f t="shared" si="119"/>
        <v>0</v>
      </c>
      <c r="P238" s="44">
        <f t="shared" si="119"/>
        <v>0</v>
      </c>
      <c r="Q238" s="152">
        <f t="shared" si="119"/>
        <v>4</v>
      </c>
      <c r="R238" s="44">
        <f t="shared" si="119"/>
        <v>702061.70000000007</v>
      </c>
      <c r="S238" s="152">
        <f t="shared" si="119"/>
        <v>16</v>
      </c>
      <c r="T238" s="16">
        <f t="shared" si="119"/>
        <v>37485994</v>
      </c>
      <c r="U238" s="23">
        <f t="shared" si="119"/>
        <v>273</v>
      </c>
      <c r="V238" s="24">
        <f t="shared" si="119"/>
        <v>2286383240.7800007</v>
      </c>
      <c r="W238" s="20">
        <f>U238-'Non-Residential - New Const'!U225</f>
        <v>31</v>
      </c>
      <c r="X238" s="18">
        <f>W238/'Non-Residential - New Const'!U225</f>
        <v>0.128099173553719</v>
      </c>
      <c r="Y238" s="17">
        <f>V238-'Non-Residential - New Const'!V225</f>
        <v>1764228876.1700006</v>
      </c>
      <c r="Z238" s="18">
        <f>Y238/'Non-Residential - New Const'!V225</f>
        <v>3.3787496490385807</v>
      </c>
      <c r="AA238" s="17">
        <f>Y238</f>
        <v>1764228876.1700006</v>
      </c>
    </row>
    <row r="239" spans="1:40" x14ac:dyDescent="0.2">
      <c r="A239" s="26" t="s">
        <v>17</v>
      </c>
      <c r="B239" s="9">
        <v>2022</v>
      </c>
      <c r="C239" s="43">
        <v>0</v>
      </c>
      <c r="D239" s="43">
        <v>0</v>
      </c>
      <c r="E239" s="43">
        <v>0</v>
      </c>
      <c r="F239" s="43">
        <v>0</v>
      </c>
      <c r="G239" s="43">
        <v>6</v>
      </c>
      <c r="H239" s="43">
        <v>5655090</v>
      </c>
      <c r="I239" s="43">
        <v>8</v>
      </c>
      <c r="J239" s="43">
        <v>26324467.219999999</v>
      </c>
      <c r="K239" s="43">
        <v>0</v>
      </c>
      <c r="L239" s="43">
        <v>0</v>
      </c>
      <c r="M239" s="43">
        <v>0</v>
      </c>
      <c r="N239" s="43">
        <v>0</v>
      </c>
      <c r="O239" s="43">
        <v>0</v>
      </c>
      <c r="P239" s="43">
        <v>0</v>
      </c>
      <c r="Q239" s="43">
        <v>0</v>
      </c>
      <c r="R239" s="43">
        <v>0</v>
      </c>
      <c r="S239" s="43">
        <v>0</v>
      </c>
      <c r="T239" s="43">
        <v>0</v>
      </c>
      <c r="U239" s="21">
        <f>SUM(C239+G239+I239+K239+M239+O239+Q239+S239+E239)</f>
        <v>14</v>
      </c>
      <c r="V239" s="22">
        <f>SUM(D239+H239+J239+L239+N239+P239+R239+T239+F239)</f>
        <v>31979557.219999999</v>
      </c>
      <c r="W239" s="19">
        <f>U239-'Non-Residential - New Const'!U226</f>
        <v>-7</v>
      </c>
      <c r="X239" s="13">
        <f>W239/'Non-Residential - New Const'!U226</f>
        <v>-0.33333333333333331</v>
      </c>
      <c r="Y239" s="12">
        <f>V239-'Non-Residential - New Const'!V226</f>
        <v>-265886774.78</v>
      </c>
      <c r="Z239" s="13">
        <f>Y239/'Non-Residential - New Const'!V226</f>
        <v>-0.8926378922878736</v>
      </c>
      <c r="AA239" s="12">
        <f>Y239</f>
        <v>-265886774.78</v>
      </c>
      <c r="AC239" s="26">
        <f t="array" ref="AC239:AN240">TRANSPOSE(U239:V250)</f>
        <v>14</v>
      </c>
      <c r="AD239" s="26">
        <v>12</v>
      </c>
      <c r="AE239" s="26">
        <v>22</v>
      </c>
      <c r="AF239" s="26">
        <v>31</v>
      </c>
      <c r="AG239" s="26">
        <v>33</v>
      </c>
      <c r="AH239" s="26">
        <v>21</v>
      </c>
      <c r="AI239" s="26">
        <v>36</v>
      </c>
      <c r="AJ239" s="26">
        <v>27</v>
      </c>
      <c r="AK239" s="26">
        <v>18</v>
      </c>
      <c r="AL239" s="26">
        <v>29</v>
      </c>
      <c r="AM239" s="26">
        <v>10</v>
      </c>
      <c r="AN239" s="26">
        <v>23</v>
      </c>
    </row>
    <row r="240" spans="1:40" x14ac:dyDescent="0.2">
      <c r="A240" s="26" t="s">
        <v>18</v>
      </c>
      <c r="B240" s="9">
        <v>2022</v>
      </c>
      <c r="C240" s="45">
        <v>2</v>
      </c>
      <c r="D240" s="45">
        <v>325950</v>
      </c>
      <c r="E240" s="45">
        <v>0</v>
      </c>
      <c r="F240" s="45">
        <v>0</v>
      </c>
      <c r="G240" s="45">
        <v>7</v>
      </c>
      <c r="H240" s="45">
        <v>2415043</v>
      </c>
      <c r="I240" s="45">
        <v>3</v>
      </c>
      <c r="J240" s="45">
        <v>13523746.220000001</v>
      </c>
      <c r="K240" s="45">
        <v>0</v>
      </c>
      <c r="L240" s="45">
        <v>0</v>
      </c>
      <c r="M240" s="45">
        <v>0</v>
      </c>
      <c r="N240" s="45">
        <v>0</v>
      </c>
      <c r="O240" s="45">
        <v>0</v>
      </c>
      <c r="P240" s="45">
        <v>0</v>
      </c>
      <c r="Q240" s="45">
        <v>0</v>
      </c>
      <c r="R240" s="45">
        <v>0</v>
      </c>
      <c r="S240" s="45">
        <v>0</v>
      </c>
      <c r="T240" s="45">
        <v>0</v>
      </c>
      <c r="U240" s="21">
        <f t="shared" ref="U240:U250" si="120">SUM(C240+G240+I240+K240+M240+O240+Q240+S240+E240)</f>
        <v>12</v>
      </c>
      <c r="V240" s="22">
        <f t="shared" ref="V240:V250" si="121">SUM(D240+H240+J240+L240+N240+P240+R240+T240+F240)</f>
        <v>16264739.220000001</v>
      </c>
      <c r="W240" s="19">
        <f>U240-'Non-Residential - New Const'!U227</f>
        <v>-2</v>
      </c>
      <c r="X240" s="13">
        <f>W240/'Non-Residential - New Const'!U227</f>
        <v>-0.14285714285714285</v>
      </c>
      <c r="Y240" s="12">
        <f>V240-'Non-Residential - New Const'!V227</f>
        <v>-193402337.30000001</v>
      </c>
      <c r="Z240" s="13">
        <f>Y240/'Non-Residential - New Const'!V227</f>
        <v>-0.92242587873137771</v>
      </c>
      <c r="AA240" s="12">
        <f t="shared" ref="AA240:AA250" si="122">AA239+Y240</f>
        <v>-459289112.08000004</v>
      </c>
      <c r="AC240" s="26">
        <v>31979557.219999999</v>
      </c>
      <c r="AD240" s="26">
        <v>16264739.220000001</v>
      </c>
      <c r="AE240" s="26">
        <v>60303896.219999999</v>
      </c>
      <c r="AF240" s="26">
        <v>79309463</v>
      </c>
      <c r="AG240" s="26">
        <v>32344816</v>
      </c>
      <c r="AH240" s="26">
        <v>29204489</v>
      </c>
      <c r="AI240" s="26">
        <v>102082089</v>
      </c>
      <c r="AJ240" s="26">
        <v>87416412.400000006</v>
      </c>
      <c r="AK240" s="26">
        <v>26997079</v>
      </c>
      <c r="AL240" s="26">
        <v>298641112</v>
      </c>
      <c r="AM240" s="26">
        <v>46459141</v>
      </c>
      <c r="AN240" s="26">
        <v>55200070</v>
      </c>
    </row>
    <row r="241" spans="1:40" x14ac:dyDescent="0.2">
      <c r="A241" s="26" t="s">
        <v>19</v>
      </c>
      <c r="B241" s="9">
        <v>2022</v>
      </c>
      <c r="C241" s="45">
        <v>0</v>
      </c>
      <c r="D241" s="45">
        <v>0</v>
      </c>
      <c r="E241" s="45">
        <v>0</v>
      </c>
      <c r="F241" s="45">
        <v>0</v>
      </c>
      <c r="G241" s="45">
        <v>7</v>
      </c>
      <c r="H241" s="45">
        <v>2415043</v>
      </c>
      <c r="I241" s="45">
        <v>11</v>
      </c>
      <c r="J241" s="45">
        <v>46927368.219999999</v>
      </c>
      <c r="K241" s="45">
        <v>0</v>
      </c>
      <c r="L241" s="45">
        <v>0</v>
      </c>
      <c r="M241" s="45">
        <v>0</v>
      </c>
      <c r="N241" s="45">
        <v>0</v>
      </c>
      <c r="O241" s="45">
        <v>0</v>
      </c>
      <c r="P241" s="45">
        <v>0</v>
      </c>
      <c r="Q241" s="45">
        <v>2</v>
      </c>
      <c r="R241" s="45">
        <v>0</v>
      </c>
      <c r="S241" s="45">
        <v>2</v>
      </c>
      <c r="T241" s="45">
        <v>10961485</v>
      </c>
      <c r="U241" s="21">
        <f t="shared" si="120"/>
        <v>22</v>
      </c>
      <c r="V241" s="22">
        <f t="shared" si="121"/>
        <v>60303896.219999999</v>
      </c>
      <c r="W241" s="19">
        <f>U241-'Non-Residential - New Const'!U228</f>
        <v>-7</v>
      </c>
      <c r="X241" s="13">
        <f>W241/'Non-Residential - New Const'!U228</f>
        <v>-0.2413793103448276</v>
      </c>
      <c r="Y241" s="12">
        <f>V241-'Non-Residential - New Const'!V228</f>
        <v>-75445967.129999995</v>
      </c>
      <c r="Z241" s="13">
        <f>Y241/'Non-Residential - New Const'!V228</f>
        <v>-0.55577195636270971</v>
      </c>
      <c r="AA241" s="12">
        <f t="shared" si="122"/>
        <v>-534735079.21000004</v>
      </c>
      <c r="AC241" s="148">
        <f>AC240/$AC$138</f>
        <v>31.97955722</v>
      </c>
      <c r="AD241" s="148">
        <f t="shared" ref="AD241:AN241" si="123">AD240/$AC$138</f>
        <v>16.264739219999999</v>
      </c>
      <c r="AE241" s="148">
        <f t="shared" si="123"/>
        <v>60.303896219999999</v>
      </c>
      <c r="AF241" s="148">
        <f t="shared" si="123"/>
        <v>79.309462999999994</v>
      </c>
      <c r="AG241" s="148">
        <f t="shared" si="123"/>
        <v>32.344816000000002</v>
      </c>
      <c r="AH241" s="148">
        <f t="shared" si="123"/>
        <v>29.204488999999999</v>
      </c>
      <c r="AI241" s="148">
        <f t="shared" si="123"/>
        <v>102.082089</v>
      </c>
      <c r="AJ241" s="148">
        <f t="shared" si="123"/>
        <v>87.416412400000013</v>
      </c>
      <c r="AK241" s="148">
        <f t="shared" si="123"/>
        <v>26.997078999999999</v>
      </c>
      <c r="AL241" s="148">
        <f t="shared" si="123"/>
        <v>298.64111200000002</v>
      </c>
      <c r="AM241" s="148">
        <f t="shared" si="123"/>
        <v>46.459141000000002</v>
      </c>
      <c r="AN241" s="148">
        <f t="shared" si="123"/>
        <v>55.200069999999997</v>
      </c>
    </row>
    <row r="242" spans="1:40" x14ac:dyDescent="0.2">
      <c r="A242" s="26" t="s">
        <v>20</v>
      </c>
      <c r="B242" s="9">
        <v>2022</v>
      </c>
      <c r="C242" s="45">
        <v>0</v>
      </c>
      <c r="D242" s="45">
        <v>0</v>
      </c>
      <c r="E242" s="45">
        <v>1</v>
      </c>
      <c r="F242" s="45">
        <v>455561</v>
      </c>
      <c r="G242" s="45">
        <v>17</v>
      </c>
      <c r="H242" s="45">
        <v>16032055</v>
      </c>
      <c r="I242" s="45">
        <v>8</v>
      </c>
      <c r="J242" s="45">
        <v>38558147</v>
      </c>
      <c r="K242" s="45">
        <v>1</v>
      </c>
      <c r="L242" s="45">
        <v>400000</v>
      </c>
      <c r="M242" s="45">
        <v>1</v>
      </c>
      <c r="N242" s="45">
        <v>18500</v>
      </c>
      <c r="O242" s="45">
        <v>0</v>
      </c>
      <c r="P242" s="45">
        <v>0</v>
      </c>
      <c r="Q242" s="45">
        <v>2</v>
      </c>
      <c r="R242" s="45">
        <v>0</v>
      </c>
      <c r="S242" s="45">
        <v>1</v>
      </c>
      <c r="T242" s="45">
        <v>23845200</v>
      </c>
      <c r="U242" s="21">
        <f t="shared" si="120"/>
        <v>31</v>
      </c>
      <c r="V242" s="22">
        <f t="shared" si="121"/>
        <v>79309463</v>
      </c>
      <c r="W242" s="19">
        <f>U242-'Non-Residential - New Const'!U229</f>
        <v>4</v>
      </c>
      <c r="X242" s="13">
        <f>W242/'Non-Residential - New Const'!U229</f>
        <v>0.14814814814814814</v>
      </c>
      <c r="Y242" s="12">
        <f>V242-'Non-Residential - New Const'!V229</f>
        <v>-655957509.49000001</v>
      </c>
      <c r="Z242" s="13">
        <f>Y242/'Non-Residential - New Const'!V229</f>
        <v>-0.89213514822865425</v>
      </c>
      <c r="AA242" s="12">
        <f t="shared" si="122"/>
        <v>-1190692588.7</v>
      </c>
    </row>
    <row r="243" spans="1:40" x14ac:dyDescent="0.2">
      <c r="A243" s="26" t="s">
        <v>21</v>
      </c>
      <c r="B243" s="9">
        <v>2022</v>
      </c>
      <c r="C243" s="45">
        <v>0</v>
      </c>
      <c r="D243" s="45">
        <v>0</v>
      </c>
      <c r="E243" s="45">
        <v>2</v>
      </c>
      <c r="F243" s="45">
        <v>1940000</v>
      </c>
      <c r="G243" s="45">
        <v>16</v>
      </c>
      <c r="H243" s="45">
        <v>7900017</v>
      </c>
      <c r="I243" s="45">
        <v>11</v>
      </c>
      <c r="J243" s="45">
        <v>15515660</v>
      </c>
      <c r="K243" s="45">
        <v>0</v>
      </c>
      <c r="L243" s="45">
        <v>0</v>
      </c>
      <c r="M243" s="45">
        <v>1</v>
      </c>
      <c r="N243" s="45">
        <v>125000</v>
      </c>
      <c r="O243" s="45">
        <v>0</v>
      </c>
      <c r="P243" s="45">
        <v>0</v>
      </c>
      <c r="Q243" s="45">
        <v>1</v>
      </c>
      <c r="R243" s="45">
        <v>0</v>
      </c>
      <c r="S243" s="45">
        <v>2</v>
      </c>
      <c r="T243" s="45">
        <v>6864139</v>
      </c>
      <c r="U243" s="21">
        <f t="shared" si="120"/>
        <v>33</v>
      </c>
      <c r="V243" s="22">
        <f t="shared" si="121"/>
        <v>32344816</v>
      </c>
      <c r="W243" s="19">
        <f>U243-'Non-Residential - New Const'!U230</f>
        <v>14</v>
      </c>
      <c r="X243" s="13">
        <f>W243/'Non-Residential - New Const'!U230</f>
        <v>0.73684210526315785</v>
      </c>
      <c r="Y243" s="12">
        <f>V243-'Non-Residential - New Const'!V230</f>
        <v>-90257638.400000006</v>
      </c>
      <c r="Z243" s="13">
        <f>Y243/'Non-Residential - New Const'!V230</f>
        <v>-0.73618133374008543</v>
      </c>
      <c r="AA243" s="12">
        <f t="shared" si="122"/>
        <v>-1280950227.1000001</v>
      </c>
    </row>
    <row r="244" spans="1:40" x14ac:dyDescent="0.2">
      <c r="A244" s="26" t="s">
        <v>22</v>
      </c>
      <c r="B244" s="9">
        <v>2022</v>
      </c>
      <c r="C244" s="45">
        <v>1</v>
      </c>
      <c r="D244" s="45">
        <v>1900000</v>
      </c>
      <c r="E244" s="45">
        <v>8</v>
      </c>
      <c r="F244" s="45">
        <v>7742500</v>
      </c>
      <c r="G244" s="45">
        <v>8</v>
      </c>
      <c r="H244" s="45">
        <v>14438475</v>
      </c>
      <c r="I244" s="45">
        <v>3</v>
      </c>
      <c r="J244" s="45">
        <v>4369278</v>
      </c>
      <c r="K244" s="45">
        <v>0</v>
      </c>
      <c r="L244" s="45">
        <v>0</v>
      </c>
      <c r="M244" s="45">
        <v>1</v>
      </c>
      <c r="N244" s="45">
        <v>754236</v>
      </c>
      <c r="O244" s="45">
        <v>0</v>
      </c>
      <c r="P244" s="45">
        <v>0</v>
      </c>
      <c r="Q244" s="45">
        <v>0</v>
      </c>
      <c r="R244" s="45">
        <v>0</v>
      </c>
      <c r="S244" s="45">
        <v>0</v>
      </c>
      <c r="T244" s="45">
        <v>0</v>
      </c>
      <c r="U244" s="21">
        <f t="shared" si="120"/>
        <v>21</v>
      </c>
      <c r="V244" s="22">
        <f t="shared" si="121"/>
        <v>29204489</v>
      </c>
      <c r="W244" s="19">
        <f>U244-'Non-Residential - New Const'!U231</f>
        <v>-27</v>
      </c>
      <c r="X244" s="13">
        <f>W244/'Non-Residential - New Const'!U231</f>
        <v>-0.5625</v>
      </c>
      <c r="Y244" s="12">
        <f>V244-'Non-Residential - New Const'!V231</f>
        <v>-199146562.97999999</v>
      </c>
      <c r="Z244" s="13">
        <f>Y244/'Non-Residential - New Const'!V231</f>
        <v>-0.87210705294864221</v>
      </c>
      <c r="AA244" s="12">
        <f t="shared" si="122"/>
        <v>-1480096790.0800002</v>
      </c>
    </row>
    <row r="245" spans="1:40" x14ac:dyDescent="0.2">
      <c r="A245" s="26" t="s">
        <v>23</v>
      </c>
      <c r="B245" s="9">
        <v>2022</v>
      </c>
      <c r="C245" s="45">
        <v>1</v>
      </c>
      <c r="D245" s="45">
        <v>280000</v>
      </c>
      <c r="E245" s="45">
        <v>3</v>
      </c>
      <c r="F245" s="45">
        <v>935000</v>
      </c>
      <c r="G245" s="45">
        <v>14</v>
      </c>
      <c r="H245" s="45">
        <v>69300980</v>
      </c>
      <c r="I245" s="45">
        <v>15</v>
      </c>
      <c r="J245" s="45">
        <v>30777002</v>
      </c>
      <c r="K245" s="45">
        <v>0</v>
      </c>
      <c r="L245" s="45">
        <v>0</v>
      </c>
      <c r="M245" s="45">
        <v>2</v>
      </c>
      <c r="N245" s="45">
        <v>698040</v>
      </c>
      <c r="O245" s="45">
        <v>0</v>
      </c>
      <c r="P245" s="45">
        <v>0</v>
      </c>
      <c r="Q245" s="45">
        <v>0</v>
      </c>
      <c r="R245" s="45">
        <v>0</v>
      </c>
      <c r="S245" s="45">
        <v>1</v>
      </c>
      <c r="T245" s="45">
        <v>91067</v>
      </c>
      <c r="U245" s="21">
        <f t="shared" si="120"/>
        <v>36</v>
      </c>
      <c r="V245" s="22">
        <f t="shared" si="121"/>
        <v>102082089</v>
      </c>
      <c r="W245" s="19">
        <f>U245-'Non-Residential - New Const'!U232</f>
        <v>17</v>
      </c>
      <c r="X245" s="13">
        <f>W245/'Non-Residential - New Const'!U232</f>
        <v>0.89473684210526316</v>
      </c>
      <c r="Y245" s="12">
        <f>V245-'Non-Residential - New Const'!V232</f>
        <v>26223211.599999994</v>
      </c>
      <c r="Z245" s="13">
        <f>Y245/'Non-Residential - New Const'!V232</f>
        <v>0.34568415060674218</v>
      </c>
      <c r="AA245" s="12">
        <f t="shared" si="122"/>
        <v>-1453873578.4800003</v>
      </c>
    </row>
    <row r="246" spans="1:40" x14ac:dyDescent="0.2">
      <c r="A246" s="26" t="s">
        <v>24</v>
      </c>
      <c r="B246" s="9">
        <v>2022</v>
      </c>
      <c r="C246" s="45">
        <v>0</v>
      </c>
      <c r="D246" s="45">
        <v>0</v>
      </c>
      <c r="E246" s="45">
        <v>4</v>
      </c>
      <c r="F246" s="45">
        <v>1738227</v>
      </c>
      <c r="G246" s="45">
        <v>4</v>
      </c>
      <c r="H246" s="45">
        <v>3971224</v>
      </c>
      <c r="I246" s="45">
        <v>18</v>
      </c>
      <c r="J246" s="45">
        <v>80403521.400000006</v>
      </c>
      <c r="K246" s="45">
        <v>0</v>
      </c>
      <c r="L246" s="45">
        <v>0</v>
      </c>
      <c r="M246" s="45">
        <v>1</v>
      </c>
      <c r="N246" s="45">
        <v>1303440</v>
      </c>
      <c r="O246" s="45">
        <v>0</v>
      </c>
      <c r="P246" s="45">
        <v>0</v>
      </c>
      <c r="Q246" s="45">
        <v>0</v>
      </c>
      <c r="R246" s="45">
        <v>0</v>
      </c>
      <c r="S246" s="45">
        <v>0</v>
      </c>
      <c r="T246" s="45">
        <v>0</v>
      </c>
      <c r="U246" s="21">
        <f t="shared" si="120"/>
        <v>27</v>
      </c>
      <c r="V246" s="22">
        <f t="shared" si="121"/>
        <v>87416412.400000006</v>
      </c>
      <c r="W246" s="19">
        <f>U246-'Non-Residential - New Const'!U233</f>
        <v>13</v>
      </c>
      <c r="X246" s="13">
        <f>W246/'Non-Residential - New Const'!U233</f>
        <v>0.9285714285714286</v>
      </c>
      <c r="Y246" s="12">
        <f>V246-'Non-Residential - New Const'!V233</f>
        <v>65130439.520000003</v>
      </c>
      <c r="Z246" s="13">
        <f>Y246/'Non-Residential - New Const'!V233</f>
        <v>2.9224858107249028</v>
      </c>
      <c r="AA246" s="12">
        <f t="shared" si="122"/>
        <v>-1388743138.9600003</v>
      </c>
    </row>
    <row r="247" spans="1:40" x14ac:dyDescent="0.2">
      <c r="A247" s="26" t="s">
        <v>25</v>
      </c>
      <c r="B247" s="9">
        <v>2022</v>
      </c>
      <c r="C247" s="45">
        <v>0</v>
      </c>
      <c r="D247" s="45">
        <v>0</v>
      </c>
      <c r="E247" s="45">
        <v>0</v>
      </c>
      <c r="F247" s="45">
        <v>0</v>
      </c>
      <c r="G247" s="45">
        <v>9</v>
      </c>
      <c r="H247" s="45">
        <v>3828589</v>
      </c>
      <c r="I247" s="45">
        <v>7</v>
      </c>
      <c r="J247" s="45">
        <v>22613901</v>
      </c>
      <c r="K247" s="45">
        <v>0</v>
      </c>
      <c r="L247" s="45">
        <v>0</v>
      </c>
      <c r="M247" s="45">
        <v>2</v>
      </c>
      <c r="N247" s="45">
        <v>554589</v>
      </c>
      <c r="O247" s="45">
        <v>0</v>
      </c>
      <c r="P247" s="45">
        <v>0</v>
      </c>
      <c r="Q247" s="45">
        <v>0</v>
      </c>
      <c r="R247" s="45">
        <v>0</v>
      </c>
      <c r="S247" s="45">
        <v>0</v>
      </c>
      <c r="T247" s="45">
        <v>0</v>
      </c>
      <c r="U247" s="21">
        <f t="shared" si="120"/>
        <v>18</v>
      </c>
      <c r="V247" s="22">
        <f t="shared" si="121"/>
        <v>26997079</v>
      </c>
      <c r="W247" s="19">
        <f>U247-'Non-Residential - New Const'!U234</f>
        <v>-2</v>
      </c>
      <c r="X247" s="13">
        <f>W247/'Non-Residential - New Const'!U234</f>
        <v>-0.1</v>
      </c>
      <c r="Y247" s="12">
        <f>V247-'Non-Residential - New Const'!V234</f>
        <v>-57306529.75999999</v>
      </c>
      <c r="Z247" s="13">
        <f>Y247/'Non-Residential - New Const'!V234</f>
        <v>-0.67976366140082178</v>
      </c>
      <c r="AA247" s="12">
        <f t="shared" si="122"/>
        <v>-1446049668.7200003</v>
      </c>
    </row>
    <row r="248" spans="1:40" x14ac:dyDescent="0.2">
      <c r="A248" s="26" t="s">
        <v>26</v>
      </c>
      <c r="B248" s="9">
        <v>2022</v>
      </c>
      <c r="C248" s="45">
        <v>0</v>
      </c>
      <c r="D248" s="45">
        <v>0</v>
      </c>
      <c r="E248" s="45">
        <v>2</v>
      </c>
      <c r="F248" s="45">
        <v>4096073</v>
      </c>
      <c r="G248" s="45">
        <v>18</v>
      </c>
      <c r="H248" s="45">
        <v>22264115</v>
      </c>
      <c r="I248" s="45">
        <v>6</v>
      </c>
      <c r="J248" s="45">
        <v>271027924</v>
      </c>
      <c r="K248" s="45">
        <v>0</v>
      </c>
      <c r="L248" s="45">
        <v>0</v>
      </c>
      <c r="M248" s="45">
        <v>1</v>
      </c>
      <c r="N248" s="45">
        <v>1253000</v>
      </c>
      <c r="O248" s="45">
        <v>0</v>
      </c>
      <c r="P248" s="45">
        <v>0</v>
      </c>
      <c r="Q248" s="45">
        <v>2</v>
      </c>
      <c r="R248" s="45">
        <v>0</v>
      </c>
      <c r="S248" s="45">
        <v>0</v>
      </c>
      <c r="T248" s="45">
        <v>0</v>
      </c>
      <c r="U248" s="21">
        <f t="shared" si="120"/>
        <v>29</v>
      </c>
      <c r="V248" s="22">
        <f t="shared" si="121"/>
        <v>298641112</v>
      </c>
      <c r="W248" s="19">
        <f>U248-'Non-Residential - New Const'!U235</f>
        <v>8</v>
      </c>
      <c r="X248" s="13">
        <f>W248/'Non-Residential - New Const'!U235</f>
        <v>0.38095238095238093</v>
      </c>
      <c r="Y248" s="12">
        <f>V248-'Non-Residential - New Const'!V235</f>
        <v>279073759</v>
      </c>
      <c r="Z248" s="13">
        <f>Y248/'Non-Residential - New Const'!V235</f>
        <v>14.262213136339902</v>
      </c>
      <c r="AA248" s="12">
        <f t="shared" si="122"/>
        <v>-1166975909.7200003</v>
      </c>
    </row>
    <row r="249" spans="1:40" x14ac:dyDescent="0.2">
      <c r="A249" s="26" t="s">
        <v>27</v>
      </c>
      <c r="B249" s="9">
        <v>2022</v>
      </c>
      <c r="C249" s="45">
        <v>1</v>
      </c>
      <c r="D249" s="45">
        <v>225500</v>
      </c>
      <c r="E249" s="45">
        <v>1</v>
      </c>
      <c r="F249" s="45">
        <v>480000</v>
      </c>
      <c r="G249" s="45">
        <v>5</v>
      </c>
      <c r="H249" s="45">
        <v>41976660</v>
      </c>
      <c r="I249" s="45">
        <v>1</v>
      </c>
      <c r="J249" s="45">
        <v>756700</v>
      </c>
      <c r="K249" s="45">
        <v>1</v>
      </c>
      <c r="L249" s="45">
        <v>2717881</v>
      </c>
      <c r="M249" s="45">
        <v>1</v>
      </c>
      <c r="N249" s="45">
        <v>302400</v>
      </c>
      <c r="O249" s="45">
        <v>0</v>
      </c>
      <c r="P249" s="45">
        <v>0</v>
      </c>
      <c r="Q249" s="45">
        <v>0</v>
      </c>
      <c r="R249" s="45">
        <v>0</v>
      </c>
      <c r="S249" s="45">
        <v>0</v>
      </c>
      <c r="T249" s="45">
        <v>0</v>
      </c>
      <c r="U249" s="21">
        <f t="shared" si="120"/>
        <v>10</v>
      </c>
      <c r="V249" s="22">
        <f t="shared" si="121"/>
        <v>46459141</v>
      </c>
      <c r="W249" s="19">
        <f>U249-'Non-Residential - New Const'!U236</f>
        <v>-10</v>
      </c>
      <c r="X249" s="13">
        <f>W249/'Non-Residential - New Const'!U236</f>
        <v>-0.5</v>
      </c>
      <c r="Y249" s="12">
        <f>V249-'Non-Residential - New Const'!V236</f>
        <v>7790813</v>
      </c>
      <c r="Z249" s="13">
        <f>Y249/'Non-Residential - New Const'!V236</f>
        <v>0.20147788650184204</v>
      </c>
      <c r="AA249" s="12">
        <f t="shared" si="122"/>
        <v>-1159185096.7200003</v>
      </c>
    </row>
    <row r="250" spans="1:40" x14ac:dyDescent="0.2">
      <c r="A250" s="26" t="s">
        <v>28</v>
      </c>
      <c r="B250" s="9">
        <v>2022</v>
      </c>
      <c r="C250" s="45">
        <v>1</v>
      </c>
      <c r="D250" s="45">
        <v>1092000</v>
      </c>
      <c r="E250" s="45">
        <v>3</v>
      </c>
      <c r="F250" s="45">
        <v>126500</v>
      </c>
      <c r="G250" s="45">
        <v>11</v>
      </c>
      <c r="H250" s="45">
        <v>27934013</v>
      </c>
      <c r="I250" s="45">
        <v>7</v>
      </c>
      <c r="J250" s="45">
        <v>26047557</v>
      </c>
      <c r="K250" s="45">
        <v>0</v>
      </c>
      <c r="L250" s="45">
        <v>0</v>
      </c>
      <c r="M250" s="45">
        <v>0</v>
      </c>
      <c r="N250" s="45">
        <v>0</v>
      </c>
      <c r="O250" s="45">
        <v>0</v>
      </c>
      <c r="P250" s="45">
        <v>0</v>
      </c>
      <c r="Q250" s="45">
        <v>1</v>
      </c>
      <c r="R250" s="45">
        <v>0</v>
      </c>
      <c r="S250" s="45">
        <v>0</v>
      </c>
      <c r="T250" s="45">
        <v>0</v>
      </c>
      <c r="U250" s="21">
        <f t="shared" si="120"/>
        <v>23</v>
      </c>
      <c r="V250" s="22">
        <f t="shared" si="121"/>
        <v>55200070</v>
      </c>
      <c r="W250" s="19">
        <f>U250-'Non-Residential - New Const'!U237</f>
        <v>2</v>
      </c>
      <c r="X250" s="13">
        <f>W250/'Non-Residential - New Const'!U237</f>
        <v>9.5238095238095233E-2</v>
      </c>
      <c r="Y250" s="12">
        <f>V250-'Non-Residential - New Const'!V237</f>
        <v>-260995280</v>
      </c>
      <c r="Z250" s="13">
        <f>Y250/'Non-Residential - New Const'!V237</f>
        <v>-0.82542415630084376</v>
      </c>
      <c r="AA250" s="12">
        <f t="shared" si="122"/>
        <v>-1420180376.7200003</v>
      </c>
    </row>
    <row r="251" spans="1:40" ht="13.5" thickBot="1" x14ac:dyDescent="0.25">
      <c r="A251" s="27" t="s">
        <v>29</v>
      </c>
      <c r="B251" s="15">
        <v>2022</v>
      </c>
      <c r="C251" s="152">
        <f>SUM(C239:C250)</f>
        <v>6</v>
      </c>
      <c r="D251" s="44">
        <f t="shared" ref="D251:V251" si="124">SUM(D239:D250)</f>
        <v>3823450</v>
      </c>
      <c r="E251" s="152">
        <f t="shared" si="124"/>
        <v>24</v>
      </c>
      <c r="F251" s="44">
        <f t="shared" si="124"/>
        <v>17513861</v>
      </c>
      <c r="G251" s="152">
        <f t="shared" si="124"/>
        <v>122</v>
      </c>
      <c r="H251" s="44">
        <f t="shared" si="124"/>
        <v>218131304</v>
      </c>
      <c r="I251" s="152">
        <f t="shared" si="124"/>
        <v>98</v>
      </c>
      <c r="J251" s="44">
        <f t="shared" si="124"/>
        <v>576845272.05999994</v>
      </c>
      <c r="K251" s="152">
        <f t="shared" si="124"/>
        <v>2</v>
      </c>
      <c r="L251" s="44">
        <f t="shared" si="124"/>
        <v>3117881</v>
      </c>
      <c r="M251" s="152">
        <f t="shared" si="124"/>
        <v>10</v>
      </c>
      <c r="N251" s="44">
        <f t="shared" si="124"/>
        <v>5009205</v>
      </c>
      <c r="O251" s="152">
        <f t="shared" si="124"/>
        <v>0</v>
      </c>
      <c r="P251" s="44">
        <f t="shared" si="124"/>
        <v>0</v>
      </c>
      <c r="Q251" s="152">
        <f t="shared" si="124"/>
        <v>8</v>
      </c>
      <c r="R251" s="44">
        <f t="shared" si="124"/>
        <v>0</v>
      </c>
      <c r="S251" s="152">
        <f t="shared" si="124"/>
        <v>6</v>
      </c>
      <c r="T251" s="16">
        <f t="shared" si="124"/>
        <v>41761891</v>
      </c>
      <c r="U251" s="23">
        <f t="shared" si="124"/>
        <v>276</v>
      </c>
      <c r="V251" s="24">
        <f t="shared" si="124"/>
        <v>866202864.05999994</v>
      </c>
      <c r="W251" s="20">
        <f>U251-'Non-Residential - New Const'!U238</f>
        <v>3</v>
      </c>
      <c r="X251" s="18">
        <f>W251/'Non-Residential - New Const'!U238</f>
        <v>1.098901098901099E-2</v>
      </c>
      <c r="Y251" s="17">
        <f>V251-'Non-Residential - New Const'!V238</f>
        <v>-1420180376.7200007</v>
      </c>
      <c r="Z251" s="18">
        <f>Y251/'Non-Residential - New Const'!V238</f>
        <v>-0.6211471250268199</v>
      </c>
      <c r="AA251" s="17">
        <f>Y251</f>
        <v>-1420180376.7200007</v>
      </c>
    </row>
    <row r="252" spans="1:40" x14ac:dyDescent="0.2">
      <c r="A252" s="26" t="s">
        <v>17</v>
      </c>
      <c r="B252" s="9">
        <v>2023</v>
      </c>
      <c r="C252" s="43">
        <v>2</v>
      </c>
      <c r="D252" s="43">
        <v>551041</v>
      </c>
      <c r="E252" s="43">
        <v>2</v>
      </c>
      <c r="F252" s="43">
        <v>36666000</v>
      </c>
      <c r="G252" s="43">
        <v>12</v>
      </c>
      <c r="H252" s="43">
        <v>24732249</v>
      </c>
      <c r="I252" s="43">
        <v>1</v>
      </c>
      <c r="J252" s="43">
        <v>4375000</v>
      </c>
      <c r="K252" s="43">
        <v>0</v>
      </c>
      <c r="L252" s="43">
        <v>0</v>
      </c>
      <c r="M252" s="43">
        <v>0</v>
      </c>
      <c r="N252" s="43">
        <v>0</v>
      </c>
      <c r="O252" s="43">
        <v>0</v>
      </c>
      <c r="P252" s="43">
        <v>0</v>
      </c>
      <c r="Q252" s="43">
        <v>1</v>
      </c>
      <c r="R252" s="43">
        <v>0</v>
      </c>
      <c r="S252" s="43">
        <v>0</v>
      </c>
      <c r="T252" s="43">
        <v>0</v>
      </c>
      <c r="U252" s="21">
        <f>SUM(C252+G252+I252+K252+M252+O252+Q252+S252+E252)</f>
        <v>18</v>
      </c>
      <c r="V252" s="22">
        <f>SUM(D252+H252+J252+L252+N252+P252+R252+T252+F252)</f>
        <v>66324290</v>
      </c>
      <c r="W252" s="19">
        <f>U252-'Non-Residential - New Const'!U239</f>
        <v>4</v>
      </c>
      <c r="X252" s="13">
        <f>W252/'Non-Residential - New Const'!U239</f>
        <v>0.2857142857142857</v>
      </c>
      <c r="Y252" s="12">
        <f>V252-'Non-Residential - New Const'!V239</f>
        <v>34344732.780000001</v>
      </c>
      <c r="Z252" s="13">
        <f>Y252/'Non-Residential - New Const'!V239</f>
        <v>1.0739589839762016</v>
      </c>
      <c r="AA252" s="12">
        <f>Y252</f>
        <v>34344732.780000001</v>
      </c>
      <c r="AC252" s="26">
        <f t="array" ref="AC252:AN253">TRANSPOSE(U252:V263)</f>
        <v>18</v>
      </c>
      <c r="AD252" s="26">
        <v>12</v>
      </c>
      <c r="AE252" s="26">
        <v>0</v>
      </c>
      <c r="AF252" s="26">
        <v>0</v>
      </c>
      <c r="AG252" s="26">
        <v>0</v>
      </c>
      <c r="AH252" s="26">
        <v>0</v>
      </c>
      <c r="AI252" s="26">
        <v>0</v>
      </c>
      <c r="AJ252" s="26">
        <v>0</v>
      </c>
      <c r="AK252" s="26">
        <v>0</v>
      </c>
      <c r="AL252" s="26">
        <v>0</v>
      </c>
      <c r="AM252" s="26">
        <v>0</v>
      </c>
      <c r="AN252" s="26">
        <v>0</v>
      </c>
    </row>
    <row r="253" spans="1:40" x14ac:dyDescent="0.2">
      <c r="A253" s="26" t="s">
        <v>18</v>
      </c>
      <c r="B253" s="9">
        <v>2023</v>
      </c>
      <c r="C253" s="45">
        <v>2</v>
      </c>
      <c r="D253" s="45">
        <v>551041</v>
      </c>
      <c r="E253" s="45">
        <v>0</v>
      </c>
      <c r="F253" s="45">
        <v>0</v>
      </c>
      <c r="G253" s="45">
        <v>5</v>
      </c>
      <c r="H253" s="45">
        <v>1769605</v>
      </c>
      <c r="I253" s="45">
        <v>3</v>
      </c>
      <c r="J253" s="45">
        <v>1666688</v>
      </c>
      <c r="K253" s="45">
        <v>0</v>
      </c>
      <c r="L253" s="45">
        <v>0</v>
      </c>
      <c r="M253" s="45">
        <v>0</v>
      </c>
      <c r="N253" s="45">
        <v>0</v>
      </c>
      <c r="O253" s="45">
        <v>0</v>
      </c>
      <c r="P253" s="45">
        <v>0</v>
      </c>
      <c r="Q253" s="45">
        <v>0</v>
      </c>
      <c r="R253" s="45">
        <v>0</v>
      </c>
      <c r="S253" s="45">
        <v>2</v>
      </c>
      <c r="T253" s="45">
        <v>250000</v>
      </c>
      <c r="U253" s="21">
        <f t="shared" ref="U253:U263" si="125">SUM(C253+G253+I253+K253+M253+O253+Q253+S253+E253)</f>
        <v>12</v>
      </c>
      <c r="V253" s="22">
        <f t="shared" ref="V253:V263" si="126">SUM(D253+H253+J253+L253+N253+P253+R253+T253+F253)</f>
        <v>4237334</v>
      </c>
      <c r="W253" s="19">
        <f>U253-'Non-Residential - New Const'!U240</f>
        <v>0</v>
      </c>
      <c r="X253" s="13">
        <f>W253/'Non-Residential - New Const'!U240</f>
        <v>0</v>
      </c>
      <c r="Y253" s="12">
        <f>V253-'Non-Residential - New Const'!V240</f>
        <v>-12027405.220000001</v>
      </c>
      <c r="Z253" s="13">
        <f>Y253/'Non-Residential - New Const'!V240</f>
        <v>-0.7394772862518727</v>
      </c>
      <c r="AA253" s="12">
        <f t="shared" ref="AA253:AA263" si="127">AA252+Y253</f>
        <v>22317327.560000002</v>
      </c>
      <c r="AC253" s="26">
        <v>66324290</v>
      </c>
      <c r="AD253" s="26">
        <v>4237334</v>
      </c>
      <c r="AE253" s="26">
        <v>0</v>
      </c>
      <c r="AF253" s="26">
        <v>0</v>
      </c>
      <c r="AG253" s="26">
        <v>0</v>
      </c>
      <c r="AH253" s="26">
        <v>0</v>
      </c>
      <c r="AI253" s="26">
        <v>0</v>
      </c>
      <c r="AJ253" s="26">
        <v>0</v>
      </c>
      <c r="AK253" s="26">
        <v>0</v>
      </c>
      <c r="AL253" s="26">
        <v>0</v>
      </c>
      <c r="AM253" s="26">
        <v>0</v>
      </c>
      <c r="AN253" s="26">
        <v>0</v>
      </c>
    </row>
    <row r="254" spans="1:40" x14ac:dyDescent="0.2">
      <c r="A254" s="26" t="s">
        <v>19</v>
      </c>
      <c r="B254" s="9">
        <v>2023</v>
      </c>
      <c r="C254" s="45">
        <v>0</v>
      </c>
      <c r="D254" s="45">
        <v>0</v>
      </c>
      <c r="E254" s="45">
        <v>0</v>
      </c>
      <c r="F254" s="45">
        <v>0</v>
      </c>
      <c r="G254" s="45">
        <v>0</v>
      </c>
      <c r="H254" s="45">
        <v>0</v>
      </c>
      <c r="I254" s="45">
        <v>0</v>
      </c>
      <c r="J254" s="45">
        <v>0</v>
      </c>
      <c r="K254" s="45">
        <v>0</v>
      </c>
      <c r="L254" s="45">
        <v>0</v>
      </c>
      <c r="M254" s="45">
        <v>0</v>
      </c>
      <c r="N254" s="45">
        <v>0</v>
      </c>
      <c r="O254" s="45">
        <v>0</v>
      </c>
      <c r="P254" s="45">
        <v>0</v>
      </c>
      <c r="Q254" s="45">
        <v>0</v>
      </c>
      <c r="R254" s="45">
        <v>0</v>
      </c>
      <c r="S254" s="45">
        <v>0</v>
      </c>
      <c r="T254" s="45">
        <v>0</v>
      </c>
      <c r="U254" s="21">
        <f t="shared" si="125"/>
        <v>0</v>
      </c>
      <c r="V254" s="22">
        <f t="shared" si="126"/>
        <v>0</v>
      </c>
      <c r="W254" s="19">
        <f>U254-'Non-Residential - New Const'!U241</f>
        <v>-22</v>
      </c>
      <c r="X254" s="13">
        <f>W254/'Non-Residential - New Const'!U241</f>
        <v>-1</v>
      </c>
      <c r="Y254" s="12">
        <f>V254-'Non-Residential - New Const'!V241</f>
        <v>-60303896.219999999</v>
      </c>
      <c r="Z254" s="13">
        <f>Y254/'Non-Residential - New Const'!V241</f>
        <v>-1</v>
      </c>
      <c r="AA254" s="12">
        <f t="shared" si="127"/>
        <v>-37986568.659999996</v>
      </c>
      <c r="AC254" s="26">
        <f>AC253/$AC$138</f>
        <v>66.324290000000005</v>
      </c>
      <c r="AD254" s="26">
        <f t="shared" ref="AD254:AN254" si="128">AD253/$AC$138</f>
        <v>4.2373339999999997</v>
      </c>
      <c r="AE254" s="26">
        <f t="shared" si="128"/>
        <v>0</v>
      </c>
      <c r="AF254" s="26">
        <f t="shared" si="128"/>
        <v>0</v>
      </c>
      <c r="AG254" s="26">
        <f t="shared" si="128"/>
        <v>0</v>
      </c>
      <c r="AH254" s="26">
        <f t="shared" si="128"/>
        <v>0</v>
      </c>
      <c r="AI254" s="26">
        <f t="shared" si="128"/>
        <v>0</v>
      </c>
      <c r="AJ254" s="26">
        <f t="shared" si="128"/>
        <v>0</v>
      </c>
      <c r="AK254" s="26">
        <f t="shared" si="128"/>
        <v>0</v>
      </c>
      <c r="AL254" s="26">
        <f t="shared" si="128"/>
        <v>0</v>
      </c>
      <c r="AM254" s="26">
        <f t="shared" si="128"/>
        <v>0</v>
      </c>
      <c r="AN254" s="26">
        <f t="shared" si="128"/>
        <v>0</v>
      </c>
    </row>
    <row r="255" spans="1:40" x14ac:dyDescent="0.2">
      <c r="A255" s="26" t="s">
        <v>20</v>
      </c>
      <c r="B255" s="9">
        <v>2023</v>
      </c>
      <c r="C255" s="45">
        <v>0</v>
      </c>
      <c r="D255" s="45">
        <v>0</v>
      </c>
      <c r="E255" s="45">
        <v>0</v>
      </c>
      <c r="F255" s="45">
        <v>0</v>
      </c>
      <c r="G255" s="45">
        <v>0</v>
      </c>
      <c r="H255" s="45">
        <v>0</v>
      </c>
      <c r="I255" s="45">
        <v>0</v>
      </c>
      <c r="J255" s="45">
        <v>0</v>
      </c>
      <c r="K255" s="45">
        <v>0</v>
      </c>
      <c r="L255" s="45">
        <v>0</v>
      </c>
      <c r="M255" s="45">
        <v>0</v>
      </c>
      <c r="N255" s="45">
        <v>0</v>
      </c>
      <c r="O255" s="45">
        <v>0</v>
      </c>
      <c r="P255" s="45">
        <v>0</v>
      </c>
      <c r="Q255" s="45">
        <v>0</v>
      </c>
      <c r="R255" s="45">
        <v>0</v>
      </c>
      <c r="S255" s="45">
        <v>0</v>
      </c>
      <c r="T255" s="45">
        <v>0</v>
      </c>
      <c r="U255" s="21">
        <f t="shared" si="125"/>
        <v>0</v>
      </c>
      <c r="V255" s="22">
        <f t="shared" si="126"/>
        <v>0</v>
      </c>
      <c r="W255" s="19">
        <f>U255-'Non-Residential - New Const'!U242</f>
        <v>-31</v>
      </c>
      <c r="X255" s="13">
        <f>W255/'Non-Residential - New Const'!U242</f>
        <v>-1</v>
      </c>
      <c r="Y255" s="12">
        <f>V255-'Non-Residential - New Const'!V242</f>
        <v>-79309463</v>
      </c>
      <c r="Z255" s="13">
        <f>Y255/'Non-Residential - New Const'!V242</f>
        <v>-1</v>
      </c>
      <c r="AA255" s="12">
        <f t="shared" si="127"/>
        <v>-117296031.66</v>
      </c>
    </row>
    <row r="256" spans="1:40" x14ac:dyDescent="0.2">
      <c r="A256" s="26" t="s">
        <v>21</v>
      </c>
      <c r="B256" s="9">
        <v>2023</v>
      </c>
      <c r="C256" s="45">
        <v>0</v>
      </c>
      <c r="D256" s="45">
        <v>0</v>
      </c>
      <c r="E256" s="45">
        <v>0</v>
      </c>
      <c r="F256" s="45">
        <v>0</v>
      </c>
      <c r="G256" s="45">
        <v>0</v>
      </c>
      <c r="H256" s="45">
        <v>0</v>
      </c>
      <c r="I256" s="45">
        <v>0</v>
      </c>
      <c r="J256" s="45">
        <v>0</v>
      </c>
      <c r="K256" s="45">
        <v>0</v>
      </c>
      <c r="L256" s="45">
        <v>0</v>
      </c>
      <c r="M256" s="45">
        <v>0</v>
      </c>
      <c r="N256" s="45">
        <v>0</v>
      </c>
      <c r="O256" s="45">
        <v>0</v>
      </c>
      <c r="P256" s="45">
        <v>0</v>
      </c>
      <c r="Q256" s="45">
        <v>0</v>
      </c>
      <c r="R256" s="45">
        <v>0</v>
      </c>
      <c r="S256" s="45">
        <v>0</v>
      </c>
      <c r="T256" s="45">
        <v>0</v>
      </c>
      <c r="U256" s="21">
        <f t="shared" si="125"/>
        <v>0</v>
      </c>
      <c r="V256" s="22">
        <f t="shared" si="126"/>
        <v>0</v>
      </c>
      <c r="W256" s="19">
        <f>U256-'Non-Residential - New Const'!U243</f>
        <v>-33</v>
      </c>
      <c r="X256" s="13">
        <f>W256/'Non-Residential - New Const'!U243</f>
        <v>-1</v>
      </c>
      <c r="Y256" s="12">
        <f>V256-'Non-Residential - New Const'!V243</f>
        <v>-32344816</v>
      </c>
      <c r="Z256" s="13">
        <f>Y256/'Non-Residential - New Const'!V243</f>
        <v>-1</v>
      </c>
      <c r="AA256" s="12">
        <f t="shared" si="127"/>
        <v>-149640847.66</v>
      </c>
    </row>
    <row r="257" spans="1:27" x14ac:dyDescent="0.2">
      <c r="A257" s="26" t="s">
        <v>22</v>
      </c>
      <c r="B257" s="9">
        <v>2023</v>
      </c>
      <c r="C257" s="45">
        <v>0</v>
      </c>
      <c r="D257" s="45">
        <v>0</v>
      </c>
      <c r="E257" s="45">
        <v>0</v>
      </c>
      <c r="F257" s="45">
        <v>0</v>
      </c>
      <c r="G257" s="45">
        <v>0</v>
      </c>
      <c r="H257" s="45">
        <v>0</v>
      </c>
      <c r="I257" s="45">
        <v>0</v>
      </c>
      <c r="J257" s="45">
        <v>0</v>
      </c>
      <c r="K257" s="45">
        <v>0</v>
      </c>
      <c r="L257" s="45">
        <v>0</v>
      </c>
      <c r="M257" s="45">
        <v>0</v>
      </c>
      <c r="N257" s="45">
        <v>0</v>
      </c>
      <c r="O257" s="45">
        <v>0</v>
      </c>
      <c r="P257" s="45">
        <v>0</v>
      </c>
      <c r="Q257" s="45">
        <v>0</v>
      </c>
      <c r="R257" s="45">
        <v>0</v>
      </c>
      <c r="S257" s="45">
        <v>0</v>
      </c>
      <c r="T257" s="45">
        <v>0</v>
      </c>
      <c r="U257" s="21">
        <f t="shared" si="125"/>
        <v>0</v>
      </c>
      <c r="V257" s="22">
        <f t="shared" si="126"/>
        <v>0</v>
      </c>
      <c r="W257" s="19">
        <f>U257-'Non-Residential - New Const'!U244</f>
        <v>-21</v>
      </c>
      <c r="X257" s="13">
        <f>W257/'Non-Residential - New Const'!U244</f>
        <v>-1</v>
      </c>
      <c r="Y257" s="12">
        <f>V257-'Non-Residential - New Const'!V244</f>
        <v>-29204489</v>
      </c>
      <c r="Z257" s="13">
        <f>Y257/'Non-Residential - New Const'!V244</f>
        <v>-1</v>
      </c>
      <c r="AA257" s="12">
        <f t="shared" si="127"/>
        <v>-178845336.66</v>
      </c>
    </row>
    <row r="258" spans="1:27" x14ac:dyDescent="0.2">
      <c r="A258" s="26" t="s">
        <v>23</v>
      </c>
      <c r="B258" s="9">
        <v>2023</v>
      </c>
      <c r="C258" s="45">
        <v>0</v>
      </c>
      <c r="D258" s="45">
        <v>0</v>
      </c>
      <c r="E258" s="45">
        <v>0</v>
      </c>
      <c r="F258" s="45">
        <v>0</v>
      </c>
      <c r="G258" s="45">
        <v>0</v>
      </c>
      <c r="H258" s="45">
        <v>0</v>
      </c>
      <c r="I258" s="45">
        <v>0</v>
      </c>
      <c r="J258" s="45">
        <v>0</v>
      </c>
      <c r="K258" s="45">
        <v>0</v>
      </c>
      <c r="L258" s="45">
        <v>0</v>
      </c>
      <c r="M258" s="45">
        <v>0</v>
      </c>
      <c r="N258" s="45">
        <v>0</v>
      </c>
      <c r="O258" s="45">
        <v>0</v>
      </c>
      <c r="P258" s="45">
        <v>0</v>
      </c>
      <c r="Q258" s="45">
        <v>0</v>
      </c>
      <c r="R258" s="45">
        <v>0</v>
      </c>
      <c r="S258" s="45">
        <v>0</v>
      </c>
      <c r="T258" s="45">
        <v>0</v>
      </c>
      <c r="U258" s="21">
        <f t="shared" si="125"/>
        <v>0</v>
      </c>
      <c r="V258" s="22">
        <f t="shared" si="126"/>
        <v>0</v>
      </c>
      <c r="W258" s="19">
        <f>U258-'Non-Residential - New Const'!U245</f>
        <v>-36</v>
      </c>
      <c r="X258" s="13">
        <f>W258/'Non-Residential - New Const'!U245</f>
        <v>-1</v>
      </c>
      <c r="Y258" s="12">
        <f>V258-'Non-Residential - New Const'!V245</f>
        <v>-102082089</v>
      </c>
      <c r="Z258" s="13">
        <f>Y258/'Non-Residential - New Const'!V245</f>
        <v>-1</v>
      </c>
      <c r="AA258" s="12">
        <f t="shared" si="127"/>
        <v>-280927425.65999997</v>
      </c>
    </row>
    <row r="259" spans="1:27" x14ac:dyDescent="0.2">
      <c r="A259" s="26" t="s">
        <v>24</v>
      </c>
      <c r="B259" s="9">
        <v>2023</v>
      </c>
      <c r="C259" s="45">
        <v>0</v>
      </c>
      <c r="D259" s="45">
        <v>0</v>
      </c>
      <c r="E259" s="45">
        <v>0</v>
      </c>
      <c r="F259" s="45">
        <v>0</v>
      </c>
      <c r="G259" s="45">
        <v>0</v>
      </c>
      <c r="H259" s="45">
        <v>0</v>
      </c>
      <c r="I259" s="45">
        <v>0</v>
      </c>
      <c r="J259" s="45">
        <v>0</v>
      </c>
      <c r="K259" s="45">
        <v>0</v>
      </c>
      <c r="L259" s="45">
        <v>0</v>
      </c>
      <c r="M259" s="45">
        <v>0</v>
      </c>
      <c r="N259" s="45">
        <v>0</v>
      </c>
      <c r="O259" s="45">
        <v>0</v>
      </c>
      <c r="P259" s="45">
        <v>0</v>
      </c>
      <c r="Q259" s="45">
        <v>0</v>
      </c>
      <c r="R259" s="45">
        <v>0</v>
      </c>
      <c r="S259" s="45">
        <v>0</v>
      </c>
      <c r="T259" s="45">
        <v>0</v>
      </c>
      <c r="U259" s="21">
        <f t="shared" si="125"/>
        <v>0</v>
      </c>
      <c r="V259" s="22">
        <f t="shared" si="126"/>
        <v>0</v>
      </c>
      <c r="W259" s="19">
        <f>U259-'Non-Residential - New Const'!U246</f>
        <v>-27</v>
      </c>
      <c r="X259" s="13">
        <f>W259/'Non-Residential - New Const'!U246</f>
        <v>-1</v>
      </c>
      <c r="Y259" s="12">
        <f>V259-'Non-Residential - New Const'!V246</f>
        <v>-87416412.400000006</v>
      </c>
      <c r="Z259" s="13">
        <f>Y259/'Non-Residential - New Const'!V246</f>
        <v>-1</v>
      </c>
      <c r="AA259" s="12">
        <f t="shared" si="127"/>
        <v>-368343838.05999994</v>
      </c>
    </row>
    <row r="260" spans="1:27" x14ac:dyDescent="0.2">
      <c r="A260" s="26" t="s">
        <v>25</v>
      </c>
      <c r="B260" s="9">
        <v>2023</v>
      </c>
      <c r="C260" s="45">
        <v>0</v>
      </c>
      <c r="D260" s="45">
        <v>0</v>
      </c>
      <c r="E260" s="45">
        <v>0</v>
      </c>
      <c r="F260" s="45">
        <v>0</v>
      </c>
      <c r="G260" s="45">
        <v>0</v>
      </c>
      <c r="H260" s="45">
        <v>0</v>
      </c>
      <c r="I260" s="45">
        <v>0</v>
      </c>
      <c r="J260" s="45">
        <v>0</v>
      </c>
      <c r="K260" s="45">
        <v>0</v>
      </c>
      <c r="L260" s="45">
        <v>0</v>
      </c>
      <c r="M260" s="45">
        <v>0</v>
      </c>
      <c r="N260" s="45">
        <v>0</v>
      </c>
      <c r="O260" s="45">
        <v>0</v>
      </c>
      <c r="P260" s="45">
        <v>0</v>
      </c>
      <c r="Q260" s="45">
        <v>0</v>
      </c>
      <c r="R260" s="45">
        <v>0</v>
      </c>
      <c r="S260" s="45">
        <v>0</v>
      </c>
      <c r="T260" s="45">
        <v>0</v>
      </c>
      <c r="U260" s="21">
        <f t="shared" si="125"/>
        <v>0</v>
      </c>
      <c r="V260" s="22">
        <f t="shared" si="126"/>
        <v>0</v>
      </c>
      <c r="W260" s="19">
        <f>U260-'Non-Residential - New Const'!U247</f>
        <v>-18</v>
      </c>
      <c r="X260" s="13">
        <f>W260/'Non-Residential - New Const'!U247</f>
        <v>-1</v>
      </c>
      <c r="Y260" s="12">
        <f>V260-'Non-Residential - New Const'!V247</f>
        <v>-26997079</v>
      </c>
      <c r="Z260" s="13">
        <f>Y260/'Non-Residential - New Const'!V247</f>
        <v>-1</v>
      </c>
      <c r="AA260" s="12">
        <f t="shared" si="127"/>
        <v>-395340917.05999994</v>
      </c>
    </row>
    <row r="261" spans="1:27" x14ac:dyDescent="0.2">
      <c r="A261" s="26" t="s">
        <v>26</v>
      </c>
      <c r="B261" s="9">
        <v>2023</v>
      </c>
      <c r="C261" s="45">
        <v>0</v>
      </c>
      <c r="D261" s="45">
        <v>0</v>
      </c>
      <c r="E261" s="45">
        <v>0</v>
      </c>
      <c r="F261" s="45">
        <v>0</v>
      </c>
      <c r="G261" s="45">
        <v>0</v>
      </c>
      <c r="H261" s="45">
        <v>0</v>
      </c>
      <c r="I261" s="45">
        <v>0</v>
      </c>
      <c r="J261" s="45">
        <v>0</v>
      </c>
      <c r="K261" s="45">
        <v>0</v>
      </c>
      <c r="L261" s="45">
        <v>0</v>
      </c>
      <c r="M261" s="45">
        <v>0</v>
      </c>
      <c r="N261" s="45">
        <v>0</v>
      </c>
      <c r="O261" s="45">
        <v>0</v>
      </c>
      <c r="P261" s="45">
        <v>0</v>
      </c>
      <c r="Q261" s="45">
        <v>0</v>
      </c>
      <c r="R261" s="45">
        <v>0</v>
      </c>
      <c r="S261" s="45">
        <v>0</v>
      </c>
      <c r="T261" s="45">
        <v>0</v>
      </c>
      <c r="U261" s="21">
        <f t="shared" si="125"/>
        <v>0</v>
      </c>
      <c r="V261" s="22">
        <f t="shared" si="126"/>
        <v>0</v>
      </c>
      <c r="W261" s="19">
        <f>U261-'Non-Residential - New Const'!U248</f>
        <v>-29</v>
      </c>
      <c r="X261" s="13">
        <f>W261/'Non-Residential - New Const'!U248</f>
        <v>-1</v>
      </c>
      <c r="Y261" s="12">
        <f>V261-'Non-Residential - New Const'!V248</f>
        <v>-298641112</v>
      </c>
      <c r="Z261" s="13">
        <f>Y261/'Non-Residential - New Const'!V248</f>
        <v>-1</v>
      </c>
      <c r="AA261" s="12">
        <f t="shared" si="127"/>
        <v>-693982029.05999994</v>
      </c>
    </row>
    <row r="262" spans="1:27" x14ac:dyDescent="0.2">
      <c r="A262" s="26" t="s">
        <v>27</v>
      </c>
      <c r="B262" s="9">
        <v>2023</v>
      </c>
      <c r="C262" s="45">
        <v>0</v>
      </c>
      <c r="D262" s="45">
        <v>0</v>
      </c>
      <c r="E262" s="45">
        <v>0</v>
      </c>
      <c r="F262" s="45">
        <v>0</v>
      </c>
      <c r="G262" s="45">
        <v>0</v>
      </c>
      <c r="H262" s="45">
        <v>0</v>
      </c>
      <c r="I262" s="45">
        <v>0</v>
      </c>
      <c r="J262" s="45">
        <v>0</v>
      </c>
      <c r="K262" s="45">
        <v>0</v>
      </c>
      <c r="L262" s="45">
        <v>0</v>
      </c>
      <c r="M262" s="45">
        <v>0</v>
      </c>
      <c r="N262" s="45">
        <v>0</v>
      </c>
      <c r="O262" s="45">
        <v>0</v>
      </c>
      <c r="P262" s="45">
        <v>0</v>
      </c>
      <c r="Q262" s="45">
        <v>0</v>
      </c>
      <c r="R262" s="45">
        <v>0</v>
      </c>
      <c r="S262" s="45">
        <v>0</v>
      </c>
      <c r="T262" s="45">
        <v>0</v>
      </c>
      <c r="U262" s="21">
        <f t="shared" si="125"/>
        <v>0</v>
      </c>
      <c r="V262" s="22">
        <f t="shared" si="126"/>
        <v>0</v>
      </c>
      <c r="W262" s="19">
        <f>U262-'Non-Residential - New Const'!U249</f>
        <v>-10</v>
      </c>
      <c r="X262" s="13">
        <f>W262/'Non-Residential - New Const'!U249</f>
        <v>-1</v>
      </c>
      <c r="Y262" s="12">
        <f>V262-'Non-Residential - New Const'!V249</f>
        <v>-46459141</v>
      </c>
      <c r="Z262" s="13">
        <f>Y262/'Non-Residential - New Const'!V249</f>
        <v>-1</v>
      </c>
      <c r="AA262" s="12">
        <f t="shared" si="127"/>
        <v>-740441170.05999994</v>
      </c>
    </row>
    <row r="263" spans="1:27" x14ac:dyDescent="0.2">
      <c r="A263" s="26" t="s">
        <v>28</v>
      </c>
      <c r="B263" s="9">
        <v>2023</v>
      </c>
      <c r="C263" s="45">
        <v>0</v>
      </c>
      <c r="D263" s="45">
        <v>0</v>
      </c>
      <c r="E263" s="45">
        <v>0</v>
      </c>
      <c r="F263" s="45">
        <v>0</v>
      </c>
      <c r="G263" s="45">
        <v>0</v>
      </c>
      <c r="H263" s="45">
        <v>0</v>
      </c>
      <c r="I263" s="45">
        <v>0</v>
      </c>
      <c r="J263" s="45">
        <v>0</v>
      </c>
      <c r="K263" s="45">
        <v>0</v>
      </c>
      <c r="L263" s="45">
        <v>0</v>
      </c>
      <c r="M263" s="45">
        <v>0</v>
      </c>
      <c r="N263" s="45">
        <v>0</v>
      </c>
      <c r="O263" s="45">
        <v>0</v>
      </c>
      <c r="P263" s="45">
        <v>0</v>
      </c>
      <c r="Q263" s="45">
        <v>0</v>
      </c>
      <c r="R263" s="45">
        <v>0</v>
      </c>
      <c r="S263" s="45">
        <v>0</v>
      </c>
      <c r="T263" s="45">
        <v>0</v>
      </c>
      <c r="U263" s="21">
        <f t="shared" si="125"/>
        <v>0</v>
      </c>
      <c r="V263" s="22">
        <f t="shared" si="126"/>
        <v>0</v>
      </c>
      <c r="W263" s="19">
        <f>U263-'Non-Residential - New Const'!U250</f>
        <v>-23</v>
      </c>
      <c r="X263" s="13">
        <f>W263/'Non-Residential - New Const'!U250</f>
        <v>-1</v>
      </c>
      <c r="Y263" s="12">
        <f>V263-'Non-Residential - New Const'!V250</f>
        <v>-55200070</v>
      </c>
      <c r="Z263" s="13">
        <f>Y263/'Non-Residential - New Const'!V250</f>
        <v>-1</v>
      </c>
      <c r="AA263" s="12">
        <f t="shared" si="127"/>
        <v>-795641240.05999994</v>
      </c>
    </row>
    <row r="264" spans="1:27" ht="13.5" thickBot="1" x14ac:dyDescent="0.25">
      <c r="A264" s="27" t="s">
        <v>29</v>
      </c>
      <c r="B264" s="9">
        <v>2023</v>
      </c>
      <c r="C264" s="152">
        <f>SUM(C252:C263)</f>
        <v>4</v>
      </c>
      <c r="D264" s="44">
        <f t="shared" ref="D264:V264" si="129">SUM(D252:D263)</f>
        <v>1102082</v>
      </c>
      <c r="E264" s="152">
        <f t="shared" si="129"/>
        <v>2</v>
      </c>
      <c r="F264" s="44">
        <f t="shared" si="129"/>
        <v>36666000</v>
      </c>
      <c r="G264" s="152">
        <f t="shared" si="129"/>
        <v>17</v>
      </c>
      <c r="H264" s="44">
        <f t="shared" si="129"/>
        <v>26501854</v>
      </c>
      <c r="I264" s="152">
        <f t="shared" si="129"/>
        <v>4</v>
      </c>
      <c r="J264" s="44">
        <f t="shared" si="129"/>
        <v>6041688</v>
      </c>
      <c r="K264" s="152">
        <f t="shared" si="129"/>
        <v>0</v>
      </c>
      <c r="L264" s="44">
        <f t="shared" si="129"/>
        <v>0</v>
      </c>
      <c r="M264" s="152">
        <f t="shared" si="129"/>
        <v>0</v>
      </c>
      <c r="N264" s="44">
        <f t="shared" si="129"/>
        <v>0</v>
      </c>
      <c r="O264" s="152">
        <f t="shared" si="129"/>
        <v>0</v>
      </c>
      <c r="P264" s="44">
        <f t="shared" si="129"/>
        <v>0</v>
      </c>
      <c r="Q264" s="152">
        <f t="shared" si="129"/>
        <v>1</v>
      </c>
      <c r="R264" s="44">
        <f t="shared" si="129"/>
        <v>0</v>
      </c>
      <c r="S264" s="152">
        <f t="shared" si="129"/>
        <v>2</v>
      </c>
      <c r="T264" s="16">
        <f t="shared" si="129"/>
        <v>250000</v>
      </c>
      <c r="U264" s="23">
        <f t="shared" si="129"/>
        <v>30</v>
      </c>
      <c r="V264" s="24">
        <f t="shared" si="129"/>
        <v>70561624</v>
      </c>
      <c r="W264" s="20">
        <f>U264-'Non-Residential - New Const'!U251</f>
        <v>-246</v>
      </c>
      <c r="X264" s="18">
        <f>W264/'Non-Residential - New Const'!U251</f>
        <v>-0.89130434782608692</v>
      </c>
      <c r="Y264" s="17">
        <f>V264-'Non-Residential - New Const'!V251</f>
        <v>-795641240.05999994</v>
      </c>
      <c r="Z264" s="18">
        <f>Y264/'Non-Residential - New Const'!V251</f>
        <v>-0.91853914720476804</v>
      </c>
      <c r="AA264" s="17">
        <f>Y264</f>
        <v>-795641240.05999994</v>
      </c>
    </row>
    <row r="265" spans="1:27" ht="15.75" x14ac:dyDescent="0.2">
      <c r="A265" s="97" t="s">
        <v>53</v>
      </c>
      <c r="B265" s="97"/>
      <c r="C265" s="97"/>
      <c r="D265" s="97"/>
      <c r="E265" s="97"/>
      <c r="F265" s="97"/>
      <c r="G265" s="97"/>
      <c r="H265" s="97"/>
      <c r="I265" s="97"/>
      <c r="J265" s="97"/>
      <c r="K265" s="97"/>
      <c r="L265" s="97"/>
      <c r="M265" s="97"/>
      <c r="N265" s="97"/>
      <c r="O265" s="97"/>
      <c r="P265" s="28"/>
      <c r="Q265" s="28"/>
      <c r="R265" s="28"/>
      <c r="S265" s="28"/>
      <c r="T265" s="28"/>
      <c r="U265" s="28"/>
      <c r="V265" s="28"/>
      <c r="W265" s="28"/>
      <c r="X265" s="28"/>
      <c r="Y265" s="28"/>
      <c r="Z265" s="28"/>
      <c r="AA265" s="28"/>
    </row>
    <row r="266" spans="1:27" x14ac:dyDescent="0.2">
      <c r="A266" s="187" t="s">
        <v>38</v>
      </c>
      <c r="B266" s="187"/>
      <c r="C266" s="187"/>
      <c r="D266" s="187"/>
      <c r="E266" s="187"/>
      <c r="F266" s="187"/>
      <c r="G266" s="187"/>
      <c r="H266" s="187"/>
      <c r="I266" s="187"/>
      <c r="J266" s="187"/>
      <c r="K266" s="187"/>
      <c r="L266" s="187"/>
      <c r="M266" s="187"/>
      <c r="N266" s="187"/>
      <c r="O266" s="187"/>
      <c r="P266" s="187"/>
      <c r="Q266" s="28"/>
      <c r="R266" s="28"/>
      <c r="S266" s="28"/>
      <c r="T266" s="28"/>
      <c r="U266" s="28"/>
      <c r="V266" s="28"/>
      <c r="W266" s="28"/>
      <c r="X266" s="28"/>
      <c r="Y266" s="28"/>
      <c r="Z266" s="28"/>
      <c r="AA266" s="28"/>
    </row>
    <row r="267" spans="1:27" x14ac:dyDescent="0.2">
      <c r="A267" s="187"/>
      <c r="B267" s="187"/>
      <c r="C267" s="187"/>
      <c r="D267" s="187"/>
      <c r="E267" s="187"/>
      <c r="F267" s="187"/>
      <c r="G267" s="187"/>
      <c r="H267" s="187"/>
      <c r="I267" s="187"/>
      <c r="J267" s="187"/>
      <c r="K267" s="187"/>
      <c r="L267" s="187"/>
      <c r="M267" s="187"/>
      <c r="N267" s="187"/>
      <c r="O267" s="187"/>
      <c r="P267" s="187"/>
      <c r="Q267" s="28"/>
      <c r="R267" s="28"/>
      <c r="S267" s="28"/>
      <c r="T267" s="28"/>
      <c r="U267" s="28"/>
      <c r="V267" s="28"/>
      <c r="W267" s="28"/>
      <c r="X267" s="28"/>
      <c r="Y267" s="28"/>
      <c r="Z267" s="28"/>
      <c r="AA267" s="28"/>
    </row>
    <row r="268" spans="1:27" x14ac:dyDescent="0.2">
      <c r="A268" s="187"/>
      <c r="B268" s="187"/>
      <c r="C268" s="187"/>
      <c r="D268" s="187"/>
      <c r="E268" s="187"/>
      <c r="F268" s="187"/>
      <c r="G268" s="187"/>
      <c r="H268" s="187"/>
      <c r="I268" s="187"/>
      <c r="J268" s="187"/>
      <c r="K268" s="187"/>
      <c r="L268" s="187"/>
      <c r="M268" s="187"/>
      <c r="N268" s="187"/>
      <c r="O268" s="187"/>
      <c r="P268" s="187"/>
      <c r="Q268" s="28"/>
      <c r="R268" s="28"/>
      <c r="S268" s="28"/>
      <c r="T268" s="28"/>
      <c r="U268" s="28"/>
      <c r="V268" s="28"/>
      <c r="W268" s="28"/>
      <c r="X268" s="28"/>
      <c r="Y268" s="28"/>
      <c r="Z268" s="28"/>
      <c r="AA268" s="28"/>
    </row>
    <row r="269" spans="1:27" x14ac:dyDescent="0.2">
      <c r="A269" s="187"/>
      <c r="B269" s="187"/>
      <c r="C269" s="187"/>
      <c r="D269" s="187"/>
      <c r="E269" s="187"/>
      <c r="F269" s="187"/>
      <c r="G269" s="187"/>
      <c r="H269" s="187"/>
      <c r="I269" s="187"/>
      <c r="J269" s="187"/>
      <c r="K269" s="187"/>
      <c r="L269" s="187"/>
      <c r="M269" s="187"/>
      <c r="N269" s="187"/>
      <c r="O269" s="187"/>
      <c r="P269" s="187"/>
      <c r="Q269" s="28"/>
      <c r="R269" s="28"/>
      <c r="S269" s="28"/>
      <c r="T269" s="28"/>
      <c r="U269" s="28"/>
      <c r="V269" s="28"/>
      <c r="W269" s="28"/>
      <c r="X269" s="28"/>
      <c r="Y269" s="28"/>
      <c r="Z269" s="28"/>
      <c r="AA269" s="28"/>
    </row>
    <row r="270" spans="1:27" ht="15.75" x14ac:dyDescent="0.2">
      <c r="A270" s="96" t="s">
        <v>39</v>
      </c>
      <c r="B270" s="96"/>
      <c r="C270" s="96"/>
      <c r="D270" s="96"/>
      <c r="E270" s="96"/>
      <c r="F270" s="96"/>
      <c r="G270" s="96"/>
      <c r="H270" s="96"/>
      <c r="I270" s="96"/>
      <c r="J270" s="96"/>
      <c r="K270" s="96"/>
      <c r="L270" s="96"/>
      <c r="M270" s="96"/>
      <c r="N270" s="96"/>
      <c r="O270" s="96"/>
      <c r="P270" s="28"/>
      <c r="Q270" s="28"/>
      <c r="R270" s="28"/>
      <c r="S270" s="28"/>
      <c r="T270" s="28"/>
      <c r="U270" s="28"/>
      <c r="V270" s="28"/>
      <c r="W270" s="28"/>
      <c r="X270" s="28"/>
      <c r="Y270" s="28"/>
      <c r="Z270" s="28"/>
      <c r="AA270" s="28"/>
    </row>
    <row r="271" spans="1:27" ht="15.75" x14ac:dyDescent="0.2">
      <c r="A271" s="96"/>
      <c r="B271" s="96"/>
      <c r="C271" s="96"/>
      <c r="D271" s="96"/>
      <c r="E271" s="96"/>
      <c r="F271" s="96"/>
      <c r="G271" s="96"/>
      <c r="H271" s="96"/>
      <c r="I271" s="96"/>
      <c r="J271" s="96"/>
      <c r="K271" s="96"/>
      <c r="L271" s="96"/>
      <c r="M271" s="96"/>
      <c r="N271" s="96"/>
      <c r="O271" s="96"/>
      <c r="P271" s="28"/>
      <c r="Q271" s="28"/>
      <c r="R271" s="28"/>
      <c r="S271" s="28"/>
      <c r="T271" s="28"/>
      <c r="U271" s="28"/>
      <c r="V271" s="28"/>
      <c r="W271" s="28"/>
      <c r="X271" s="28"/>
      <c r="Y271" s="28"/>
      <c r="Z271" s="28"/>
      <c r="AA271" s="28"/>
    </row>
    <row r="272" spans="1:27" ht="15.75" x14ac:dyDescent="0.2">
      <c r="A272" s="96" t="s">
        <v>56</v>
      </c>
      <c r="B272" s="96"/>
      <c r="C272" s="96"/>
      <c r="D272" s="96"/>
      <c r="E272" s="96"/>
      <c r="F272" s="96"/>
      <c r="G272" s="96"/>
      <c r="H272" s="96"/>
      <c r="I272" s="96"/>
      <c r="J272" s="96"/>
      <c r="K272" s="96"/>
      <c r="L272" s="96"/>
      <c r="M272" s="96"/>
      <c r="N272" s="96"/>
      <c r="O272" s="96"/>
      <c r="P272" s="28"/>
      <c r="Q272" s="28"/>
      <c r="R272" s="28"/>
      <c r="S272" s="28"/>
      <c r="T272" s="28"/>
      <c r="U272" s="28"/>
      <c r="V272" s="28"/>
      <c r="W272" s="28"/>
      <c r="X272" s="28"/>
      <c r="Y272" s="28"/>
      <c r="Z272" s="28"/>
      <c r="AA272" s="28"/>
    </row>
  </sheetData>
  <mergeCells count="14">
    <mergeCell ref="S3:T3"/>
    <mergeCell ref="U3:V3"/>
    <mergeCell ref="W3:AA3"/>
    <mergeCell ref="A266:P269"/>
    <mergeCell ref="A1:AA1"/>
    <mergeCell ref="A2:AA2"/>
    <mergeCell ref="C3:D3"/>
    <mergeCell ref="E3:F3"/>
    <mergeCell ref="G3:H3"/>
    <mergeCell ref="I3:J3"/>
    <mergeCell ref="K3:L3"/>
    <mergeCell ref="M3:N3"/>
    <mergeCell ref="O3:P3"/>
    <mergeCell ref="Q3:R3"/>
  </mergeCells>
  <conditionalFormatting sqref="A5:D17 G5:V17">
    <cfRule type="expression" dxfId="33" priority="21">
      <formula>MOD(ROW(),2)=1</formula>
    </cfRule>
  </conditionalFormatting>
  <conditionalFormatting sqref="A18:D30 G18:AA30">
    <cfRule type="expression" dxfId="32" priority="20">
      <formula>MOD(ROW(),2)=1</formula>
    </cfRule>
  </conditionalFormatting>
  <conditionalFormatting sqref="A31:D43 G31:AA43">
    <cfRule type="expression" dxfId="31" priority="19">
      <formula>MOD(ROW(),2)=1</formula>
    </cfRule>
  </conditionalFormatting>
  <conditionalFormatting sqref="A44:D56 G44:AA56">
    <cfRule type="expression" dxfId="30" priority="18">
      <formula>MOD(ROW(),2)=1</formula>
    </cfRule>
  </conditionalFormatting>
  <conditionalFormatting sqref="A57:D69 G57:AA69">
    <cfRule type="expression" dxfId="29" priority="17">
      <formula>MOD(ROW(),2)=1</formula>
    </cfRule>
  </conditionalFormatting>
  <conditionalFormatting sqref="A70:D82 G70:AA82">
    <cfRule type="expression" dxfId="28" priority="16">
      <formula>MOD(ROW(),2)=1</formula>
    </cfRule>
  </conditionalFormatting>
  <conditionalFormatting sqref="A83:D95 G83:AA95">
    <cfRule type="expression" dxfId="27" priority="15">
      <formula>MOD(ROW(),2)=1</formula>
    </cfRule>
  </conditionalFormatting>
  <conditionalFormatting sqref="A96:D108 G96:AA108">
    <cfRule type="expression" dxfId="26" priority="14">
      <formula>MOD(ROW(),2)=1</formula>
    </cfRule>
  </conditionalFormatting>
  <conditionalFormatting sqref="A109:D121 G109:AA121">
    <cfRule type="expression" dxfId="25" priority="13">
      <formula>MOD(ROW(),2)=1</formula>
    </cfRule>
  </conditionalFormatting>
  <conditionalFormatting sqref="A122:D134 G122:AA134">
    <cfRule type="expression" dxfId="24" priority="12">
      <formula>MOD(ROW(),2)=1</formula>
    </cfRule>
  </conditionalFormatting>
  <conditionalFormatting sqref="A135:D147 G135:AA147">
    <cfRule type="expression" dxfId="23" priority="11">
      <formula>MOD(ROW(),2)=1</formula>
    </cfRule>
  </conditionalFormatting>
  <conditionalFormatting sqref="A148:AA160">
    <cfRule type="expression" dxfId="22" priority="10">
      <formula>MOD(ROW(),2)=1</formula>
    </cfRule>
  </conditionalFormatting>
  <conditionalFormatting sqref="A161:AA173">
    <cfRule type="expression" dxfId="21" priority="9">
      <formula>MOD(ROW(),2)=1</formula>
    </cfRule>
  </conditionalFormatting>
  <conditionalFormatting sqref="A174:AA186">
    <cfRule type="expression" dxfId="20" priority="8">
      <formula>MOD(ROW(),2)=1</formula>
    </cfRule>
  </conditionalFormatting>
  <conditionalFormatting sqref="A187:AA199">
    <cfRule type="expression" dxfId="19" priority="4">
      <formula>MOD(ROW(),2)=1</formula>
    </cfRule>
  </conditionalFormatting>
  <conditionalFormatting sqref="A200:AA212">
    <cfRule type="expression" dxfId="18" priority="3">
      <formula>MOD(ROW(),2)=1</formula>
    </cfRule>
  </conditionalFormatting>
  <conditionalFormatting sqref="A213:AA225">
    <cfRule type="expression" dxfId="17" priority="2">
      <formula>MOD(ROW(),2)=1</formula>
    </cfRule>
  </conditionalFormatting>
  <conditionalFormatting sqref="A226:AA264">
    <cfRule type="expression" dxfId="16" priority="1">
      <formula>MOD(ROW(),2)=1</formula>
    </cfRule>
  </conditionalFormatting>
  <pageMargins left="0.7" right="0.7" top="0.75" bottom="0.75" header="0.3" footer="0.3"/>
  <pageSetup orientation="portrait" r:id="rId1"/>
  <ignoredErrors>
    <ignoredError sqref="U238:V238 U251:V251"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266"/>
  <sheetViews>
    <sheetView zoomScaleNormal="100" workbookViewId="0">
      <pane xSplit="2" ySplit="4" topLeftCell="C228" activePane="bottomRight" state="frozen"/>
      <selection pane="topRight" activeCell="C1" sqref="C1"/>
      <selection pane="bottomLeft" activeCell="A5" sqref="A5"/>
      <selection pane="bottomRight" activeCell="J249" sqref="J249"/>
    </sheetView>
  </sheetViews>
  <sheetFormatPr defaultColWidth="9.140625" defaultRowHeight="12.75" x14ac:dyDescent="0.2"/>
  <cols>
    <col min="1" max="1" width="7" style="1" customWidth="1"/>
    <col min="2" max="2" width="5" style="1" bestFit="1" customWidth="1"/>
    <col min="3" max="3" width="4.7109375" style="1" bestFit="1" customWidth="1"/>
    <col min="4" max="4" width="10" style="1" bestFit="1" customWidth="1"/>
    <col min="5" max="5" width="7.7109375" style="1" customWidth="1"/>
    <col min="6" max="6" width="14.7109375" style="1" customWidth="1"/>
    <col min="7" max="7" width="5.140625" style="1" bestFit="1" customWidth="1"/>
    <col min="8" max="8" width="12" style="1" bestFit="1" customWidth="1"/>
    <col min="9" max="9" width="5.140625" style="1" bestFit="1" customWidth="1"/>
    <col min="10" max="10" width="12" style="1" bestFit="1" customWidth="1"/>
    <col min="11" max="11" width="5.140625" style="1" bestFit="1" customWidth="1"/>
    <col min="12" max="12" width="10" style="1" bestFit="1" customWidth="1"/>
    <col min="13" max="13" width="8.5703125" style="1" bestFit="1" customWidth="1"/>
    <col min="14" max="14" width="11" style="1" bestFit="1" customWidth="1"/>
    <col min="15" max="15" width="4.7109375" style="1" bestFit="1" customWidth="1"/>
    <col min="16" max="16" width="7.5703125" style="1" bestFit="1" customWidth="1"/>
    <col min="17" max="17" width="5.140625" style="1" bestFit="1" customWidth="1"/>
    <col min="18" max="18" width="12" style="1" bestFit="1" customWidth="1"/>
    <col min="19" max="19" width="13.140625" style="1" customWidth="1"/>
    <col min="20" max="20" width="12" style="1" bestFit="1" customWidth="1"/>
    <col min="21" max="21" width="6.5703125" style="1" bestFit="1" customWidth="1"/>
    <col min="22" max="22" width="12" style="1" customWidth="1"/>
    <col min="23" max="23" width="5.140625" style="1" bestFit="1" customWidth="1"/>
    <col min="24" max="24" width="7.7109375" style="1" bestFit="1" customWidth="1"/>
    <col min="25" max="25" width="12" style="1" bestFit="1" customWidth="1"/>
    <col min="26" max="26" width="7.7109375" style="1" bestFit="1" customWidth="1"/>
    <col min="27" max="27" width="12" style="1" bestFit="1" customWidth="1"/>
    <col min="28" max="28" width="9.140625" style="1"/>
    <col min="29" max="29" width="12" style="1" hidden="1" customWidth="1"/>
    <col min="30" max="30" width="11.28515625" style="1" hidden="1" customWidth="1"/>
    <col min="31" max="31" width="10" style="1" hidden="1" customWidth="1"/>
    <col min="32" max="33" width="9.85546875" style="1" hidden="1" customWidth="1"/>
    <col min="34" max="36" width="11.28515625" style="1" hidden="1" customWidth="1"/>
    <col min="37" max="38" width="12" style="1" hidden="1" customWidth="1"/>
    <col min="39" max="40" width="11.28515625" style="1" hidden="1" customWidth="1"/>
    <col min="41" max="16384" width="9.140625" style="1"/>
  </cols>
  <sheetData>
    <row r="1" spans="1:43" ht="26.25" x14ac:dyDescent="0.4">
      <c r="A1" s="188" t="s">
        <v>43</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row>
    <row r="2" spans="1:43" ht="21" x14ac:dyDescent="0.35">
      <c r="A2" s="189" t="s">
        <v>40</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row>
    <row r="3" spans="1:43" x14ac:dyDescent="0.2">
      <c r="A3" s="127"/>
      <c r="B3" s="128"/>
      <c r="C3" s="173" t="s">
        <v>1</v>
      </c>
      <c r="D3" s="173"/>
      <c r="E3" s="173" t="s">
        <v>9</v>
      </c>
      <c r="F3" s="173"/>
      <c r="G3" s="173" t="s">
        <v>2</v>
      </c>
      <c r="H3" s="173"/>
      <c r="I3" s="173" t="s">
        <v>3</v>
      </c>
      <c r="J3" s="173"/>
      <c r="K3" s="173" t="s">
        <v>32</v>
      </c>
      <c r="L3" s="173"/>
      <c r="M3" s="173" t="s">
        <v>5</v>
      </c>
      <c r="N3" s="173"/>
      <c r="O3" s="173" t="s">
        <v>6</v>
      </c>
      <c r="P3" s="173"/>
      <c r="Q3" s="173" t="s">
        <v>7</v>
      </c>
      <c r="R3" s="173"/>
      <c r="S3" s="174" t="s">
        <v>8</v>
      </c>
      <c r="T3" s="175"/>
      <c r="U3" s="166" t="s">
        <v>10</v>
      </c>
      <c r="V3" s="167"/>
      <c r="W3" s="168" t="s">
        <v>11</v>
      </c>
      <c r="X3" s="169"/>
      <c r="Y3" s="169"/>
      <c r="Z3" s="169"/>
      <c r="AA3" s="170"/>
    </row>
    <row r="4" spans="1:43" ht="13.5" thickBot="1" x14ac:dyDescent="0.25">
      <c r="A4" s="40" t="s">
        <v>12</v>
      </c>
      <c r="B4" s="41" t="s">
        <v>13</v>
      </c>
      <c r="C4" s="40" t="s">
        <v>14</v>
      </c>
      <c r="D4" s="40" t="s">
        <v>15</v>
      </c>
      <c r="E4" s="40" t="s">
        <v>14</v>
      </c>
      <c r="F4" s="40" t="s">
        <v>15</v>
      </c>
      <c r="G4" s="40" t="s">
        <v>14</v>
      </c>
      <c r="H4" s="40" t="s">
        <v>15</v>
      </c>
      <c r="I4" s="40" t="s">
        <v>14</v>
      </c>
      <c r="J4" s="40" t="s">
        <v>15</v>
      </c>
      <c r="K4" s="40" t="s">
        <v>14</v>
      </c>
      <c r="L4" s="40" t="s">
        <v>15</v>
      </c>
      <c r="M4" s="40" t="s">
        <v>14</v>
      </c>
      <c r="N4" s="40" t="s">
        <v>15</v>
      </c>
      <c r="O4" s="40" t="s">
        <v>14</v>
      </c>
      <c r="P4" s="40" t="s">
        <v>15</v>
      </c>
      <c r="Q4" s="40" t="s">
        <v>14</v>
      </c>
      <c r="R4" s="40" t="s">
        <v>15</v>
      </c>
      <c r="S4" s="42" t="s">
        <v>14</v>
      </c>
      <c r="T4" s="41" t="s">
        <v>15</v>
      </c>
      <c r="U4" s="36" t="s">
        <v>14</v>
      </c>
      <c r="V4" s="37" t="s">
        <v>15</v>
      </c>
      <c r="W4" s="38" t="s">
        <v>14</v>
      </c>
      <c r="X4" s="39" t="s">
        <v>50</v>
      </c>
      <c r="Y4" s="39" t="s">
        <v>15</v>
      </c>
      <c r="Z4" s="39" t="s">
        <v>51</v>
      </c>
      <c r="AA4" s="39" t="s">
        <v>16</v>
      </c>
    </row>
    <row r="5" spans="1:43" x14ac:dyDescent="0.2">
      <c r="A5" s="26" t="s">
        <v>17</v>
      </c>
      <c r="B5" s="9">
        <v>2005</v>
      </c>
      <c r="C5" s="45">
        <v>0</v>
      </c>
      <c r="D5" s="43">
        <v>0</v>
      </c>
      <c r="E5" s="107"/>
      <c r="F5" s="108"/>
      <c r="G5" s="45">
        <v>0</v>
      </c>
      <c r="H5" s="43">
        <v>0</v>
      </c>
      <c r="I5" s="45">
        <v>5</v>
      </c>
      <c r="J5" s="43">
        <v>2443768</v>
      </c>
      <c r="K5" s="45">
        <v>0</v>
      </c>
      <c r="L5" s="43">
        <v>0</v>
      </c>
      <c r="M5" s="45">
        <v>0</v>
      </c>
      <c r="N5" s="43">
        <v>0</v>
      </c>
      <c r="O5" s="45">
        <v>0</v>
      </c>
      <c r="P5" s="43">
        <v>0</v>
      </c>
      <c r="Q5" s="45">
        <v>0</v>
      </c>
      <c r="R5" s="43">
        <v>0</v>
      </c>
      <c r="S5" s="10">
        <v>2</v>
      </c>
      <c r="T5" s="10">
        <v>320700</v>
      </c>
      <c r="U5" s="21">
        <f t="shared" ref="U5:U16" si="0">SUM(C5+G5+I5+K5+M5+O5+Q5+S5)</f>
        <v>7</v>
      </c>
      <c r="V5" s="22">
        <f t="shared" ref="V5:V16" si="1">SUM(D5+H5+J5+L5+N5+P5+R5+T5)</f>
        <v>2764468</v>
      </c>
      <c r="W5" s="111"/>
      <c r="X5" s="112"/>
      <c r="Y5" s="113"/>
      <c r="Z5" s="112"/>
      <c r="AA5" s="113"/>
      <c r="AC5" s="3"/>
      <c r="AD5" s="3"/>
      <c r="AE5" s="2"/>
      <c r="AF5" s="6"/>
      <c r="AG5" s="6"/>
      <c r="AH5" s="6"/>
      <c r="AI5" s="6"/>
      <c r="AJ5" s="6"/>
      <c r="AK5" s="6"/>
      <c r="AL5" s="6"/>
      <c r="AM5" s="6"/>
      <c r="AN5" s="6"/>
      <c r="AO5" s="6"/>
      <c r="AP5" s="6"/>
      <c r="AQ5" s="6"/>
    </row>
    <row r="6" spans="1:43" x14ac:dyDescent="0.2">
      <c r="A6" s="26" t="s">
        <v>18</v>
      </c>
      <c r="B6" s="9">
        <v>2005</v>
      </c>
      <c r="C6" s="45">
        <v>0</v>
      </c>
      <c r="D6" s="43">
        <v>0</v>
      </c>
      <c r="E6" s="107"/>
      <c r="F6" s="108"/>
      <c r="G6" s="45">
        <v>0</v>
      </c>
      <c r="H6" s="43">
        <v>0</v>
      </c>
      <c r="I6" s="45">
        <v>3</v>
      </c>
      <c r="J6" s="43">
        <v>673265</v>
      </c>
      <c r="K6" s="45">
        <v>0</v>
      </c>
      <c r="L6" s="43">
        <v>0</v>
      </c>
      <c r="M6" s="45">
        <v>0</v>
      </c>
      <c r="N6" s="43">
        <v>0</v>
      </c>
      <c r="O6" s="45">
        <v>0</v>
      </c>
      <c r="P6" s="43">
        <v>0</v>
      </c>
      <c r="Q6" s="45">
        <v>0</v>
      </c>
      <c r="R6" s="43">
        <v>0</v>
      </c>
      <c r="S6" s="10">
        <v>7</v>
      </c>
      <c r="T6" s="10">
        <v>6821960</v>
      </c>
      <c r="U6" s="21">
        <f t="shared" si="0"/>
        <v>10</v>
      </c>
      <c r="V6" s="22">
        <f t="shared" si="1"/>
        <v>7495225</v>
      </c>
      <c r="W6" s="111"/>
      <c r="X6" s="112"/>
      <c r="Y6" s="113"/>
      <c r="Z6" s="112"/>
      <c r="AA6" s="113"/>
      <c r="AC6" s="3"/>
      <c r="AD6" s="3"/>
      <c r="AE6" s="2"/>
      <c r="AF6" s="6"/>
      <c r="AG6" s="6"/>
      <c r="AH6" s="6"/>
      <c r="AI6" s="6"/>
      <c r="AJ6" s="6"/>
      <c r="AK6" s="6"/>
      <c r="AL6" s="6"/>
      <c r="AM6" s="6"/>
      <c r="AN6" s="6"/>
      <c r="AO6" s="6"/>
      <c r="AP6" s="6"/>
      <c r="AQ6" s="6"/>
    </row>
    <row r="7" spans="1:43" x14ac:dyDescent="0.2">
      <c r="A7" s="26" t="s">
        <v>19</v>
      </c>
      <c r="B7" s="9">
        <v>2005</v>
      </c>
      <c r="C7" s="45">
        <v>0</v>
      </c>
      <c r="D7" s="43">
        <v>0</v>
      </c>
      <c r="E7" s="107"/>
      <c r="F7" s="108"/>
      <c r="G7" s="45">
        <v>0</v>
      </c>
      <c r="H7" s="43">
        <v>0</v>
      </c>
      <c r="I7" s="45">
        <v>10</v>
      </c>
      <c r="J7" s="43">
        <v>5555611</v>
      </c>
      <c r="K7" s="45">
        <v>0</v>
      </c>
      <c r="L7" s="43">
        <v>0</v>
      </c>
      <c r="M7" s="45">
        <v>5</v>
      </c>
      <c r="N7" s="43">
        <v>1794763</v>
      </c>
      <c r="O7" s="45">
        <v>0</v>
      </c>
      <c r="P7" s="43">
        <v>0</v>
      </c>
      <c r="Q7" s="45">
        <v>0</v>
      </c>
      <c r="R7" s="43">
        <v>0</v>
      </c>
      <c r="S7" s="10">
        <v>5</v>
      </c>
      <c r="T7" s="10">
        <v>2307000</v>
      </c>
      <c r="U7" s="21">
        <f t="shared" si="0"/>
        <v>20</v>
      </c>
      <c r="V7" s="22">
        <f t="shared" si="1"/>
        <v>9657374</v>
      </c>
      <c r="W7" s="111"/>
      <c r="X7" s="112"/>
      <c r="Y7" s="113"/>
      <c r="Z7" s="112"/>
      <c r="AA7" s="113"/>
      <c r="AC7" s="3"/>
      <c r="AD7" s="3"/>
      <c r="AF7" s="126"/>
      <c r="AG7" s="126"/>
      <c r="AH7" s="126"/>
      <c r="AI7" s="126"/>
      <c r="AJ7" s="126"/>
      <c r="AK7" s="126"/>
      <c r="AL7" s="126"/>
      <c r="AM7" s="126"/>
      <c r="AN7" s="126"/>
      <c r="AO7" s="126"/>
      <c r="AP7" s="126"/>
      <c r="AQ7" s="126"/>
    </row>
    <row r="8" spans="1:43" x14ac:dyDescent="0.2">
      <c r="A8" s="26" t="s">
        <v>20</v>
      </c>
      <c r="B8" s="9">
        <v>2005</v>
      </c>
      <c r="C8" s="45">
        <v>0</v>
      </c>
      <c r="D8" s="43">
        <v>0</v>
      </c>
      <c r="E8" s="107"/>
      <c r="F8" s="108"/>
      <c r="G8" s="45">
        <v>0</v>
      </c>
      <c r="H8" s="43">
        <v>0</v>
      </c>
      <c r="I8" s="45">
        <v>3</v>
      </c>
      <c r="J8" s="43">
        <v>7850352</v>
      </c>
      <c r="K8" s="45">
        <v>1</v>
      </c>
      <c r="L8" s="43">
        <v>1746400</v>
      </c>
      <c r="M8" s="45">
        <v>1</v>
      </c>
      <c r="N8" s="43">
        <v>491300</v>
      </c>
      <c r="O8" s="45">
        <v>0</v>
      </c>
      <c r="P8" s="43">
        <v>0</v>
      </c>
      <c r="Q8" s="45">
        <v>0</v>
      </c>
      <c r="R8" s="43">
        <v>0</v>
      </c>
      <c r="S8" s="10">
        <v>6</v>
      </c>
      <c r="T8" s="10">
        <v>1462145</v>
      </c>
      <c r="U8" s="21">
        <f t="shared" si="0"/>
        <v>11</v>
      </c>
      <c r="V8" s="22">
        <f t="shared" si="1"/>
        <v>11550197</v>
      </c>
      <c r="W8" s="111"/>
      <c r="X8" s="112"/>
      <c r="Y8" s="113"/>
      <c r="Z8" s="112"/>
      <c r="AA8" s="113"/>
      <c r="AC8" s="3"/>
      <c r="AD8" s="3"/>
      <c r="AE8" s="2"/>
      <c r="AF8" s="26"/>
      <c r="AG8" s="26"/>
      <c r="AH8" s="26"/>
      <c r="AI8" s="26"/>
      <c r="AJ8" s="26"/>
      <c r="AK8" s="26"/>
      <c r="AL8" s="26"/>
      <c r="AM8" s="26"/>
      <c r="AN8" s="26"/>
      <c r="AO8" s="26"/>
      <c r="AP8" s="26"/>
      <c r="AQ8" s="26"/>
    </row>
    <row r="9" spans="1:43" x14ac:dyDescent="0.2">
      <c r="A9" s="26" t="s">
        <v>21</v>
      </c>
      <c r="B9" s="9">
        <v>2005</v>
      </c>
      <c r="C9" s="45">
        <v>0</v>
      </c>
      <c r="D9" s="43">
        <v>0</v>
      </c>
      <c r="E9" s="107"/>
      <c r="F9" s="108"/>
      <c r="G9" s="45">
        <v>0</v>
      </c>
      <c r="H9" s="43">
        <v>0</v>
      </c>
      <c r="I9" s="45">
        <v>8</v>
      </c>
      <c r="J9" s="43">
        <v>4897128</v>
      </c>
      <c r="K9" s="45">
        <v>1</v>
      </c>
      <c r="L9" s="43">
        <v>1040800</v>
      </c>
      <c r="M9" s="45">
        <v>0</v>
      </c>
      <c r="N9" s="43">
        <v>0</v>
      </c>
      <c r="O9" s="45">
        <v>0</v>
      </c>
      <c r="P9" s="43">
        <v>0</v>
      </c>
      <c r="Q9" s="45">
        <v>0</v>
      </c>
      <c r="R9" s="43">
        <v>0</v>
      </c>
      <c r="S9" s="10">
        <v>3</v>
      </c>
      <c r="T9" s="10">
        <v>713554</v>
      </c>
      <c r="U9" s="21">
        <f t="shared" si="0"/>
        <v>12</v>
      </c>
      <c r="V9" s="22">
        <f t="shared" si="1"/>
        <v>6651482</v>
      </c>
      <c r="W9" s="111"/>
      <c r="X9" s="112"/>
      <c r="Y9" s="113"/>
      <c r="Z9" s="112"/>
      <c r="AA9" s="113"/>
      <c r="AC9" s="3"/>
      <c r="AD9" s="3"/>
      <c r="AE9" s="2"/>
      <c r="AF9" s="26"/>
      <c r="AG9" s="26"/>
      <c r="AH9" s="26"/>
      <c r="AI9" s="26"/>
      <c r="AJ9" s="26"/>
      <c r="AK9" s="26"/>
      <c r="AL9" s="26"/>
      <c r="AM9" s="26"/>
      <c r="AN9" s="26"/>
      <c r="AO9" s="26"/>
      <c r="AP9" s="26"/>
      <c r="AQ9" s="26"/>
    </row>
    <row r="10" spans="1:43" x14ac:dyDescent="0.2">
      <c r="A10" s="26" t="s">
        <v>30</v>
      </c>
      <c r="B10" s="9">
        <v>2005</v>
      </c>
      <c r="C10" s="45">
        <v>0</v>
      </c>
      <c r="D10" s="43">
        <v>0</v>
      </c>
      <c r="E10" s="107"/>
      <c r="F10" s="108"/>
      <c r="G10" s="45">
        <v>0</v>
      </c>
      <c r="H10" s="43">
        <v>0</v>
      </c>
      <c r="I10" s="45">
        <v>5</v>
      </c>
      <c r="J10" s="43">
        <v>2908562</v>
      </c>
      <c r="K10" s="45">
        <v>0</v>
      </c>
      <c r="L10" s="43">
        <v>0</v>
      </c>
      <c r="M10" s="45">
        <v>0</v>
      </c>
      <c r="N10" s="43">
        <v>0</v>
      </c>
      <c r="O10" s="45">
        <v>0</v>
      </c>
      <c r="P10" s="43">
        <v>0</v>
      </c>
      <c r="Q10" s="45">
        <v>0</v>
      </c>
      <c r="R10" s="43">
        <v>0</v>
      </c>
      <c r="S10" s="10">
        <v>7</v>
      </c>
      <c r="T10" s="10">
        <v>1511719</v>
      </c>
      <c r="U10" s="21">
        <f t="shared" si="0"/>
        <v>12</v>
      </c>
      <c r="V10" s="22">
        <f t="shared" si="1"/>
        <v>4420281</v>
      </c>
      <c r="W10" s="111"/>
      <c r="X10" s="112"/>
      <c r="Y10" s="113"/>
      <c r="Z10" s="112"/>
      <c r="AA10" s="113"/>
      <c r="AC10" s="3"/>
      <c r="AD10" s="3"/>
      <c r="AE10" s="2"/>
      <c r="AF10" s="2"/>
      <c r="AG10" s="2"/>
      <c r="AH10" s="2"/>
      <c r="AI10" s="2"/>
      <c r="AJ10" s="2"/>
      <c r="AK10" s="2"/>
      <c r="AL10" s="2"/>
      <c r="AM10" s="2"/>
      <c r="AN10" s="2"/>
      <c r="AO10" s="2"/>
      <c r="AP10" s="2"/>
      <c r="AQ10" s="2"/>
    </row>
    <row r="11" spans="1:43" x14ac:dyDescent="0.2">
      <c r="A11" s="26" t="s">
        <v>23</v>
      </c>
      <c r="B11" s="9">
        <v>2005</v>
      </c>
      <c r="C11" s="45">
        <v>0</v>
      </c>
      <c r="D11" s="43">
        <v>0</v>
      </c>
      <c r="E11" s="107"/>
      <c r="F11" s="108"/>
      <c r="G11" s="45">
        <v>0</v>
      </c>
      <c r="H11" s="43">
        <v>0</v>
      </c>
      <c r="I11" s="45">
        <v>10</v>
      </c>
      <c r="J11" s="43">
        <v>7317303</v>
      </c>
      <c r="K11" s="45">
        <v>0</v>
      </c>
      <c r="L11" s="43">
        <v>0</v>
      </c>
      <c r="M11" s="45">
        <v>1</v>
      </c>
      <c r="N11" s="43">
        <v>1050000</v>
      </c>
      <c r="O11" s="45">
        <v>0</v>
      </c>
      <c r="P11" s="43">
        <v>0</v>
      </c>
      <c r="Q11" s="45">
        <v>0</v>
      </c>
      <c r="R11" s="43">
        <v>0</v>
      </c>
      <c r="S11" s="10">
        <v>9</v>
      </c>
      <c r="T11" s="10">
        <v>1831390</v>
      </c>
      <c r="U11" s="21">
        <f t="shared" si="0"/>
        <v>20</v>
      </c>
      <c r="V11" s="22">
        <f t="shared" si="1"/>
        <v>10198693</v>
      </c>
      <c r="W11" s="111"/>
      <c r="X11" s="112"/>
      <c r="Y11" s="113"/>
      <c r="Z11" s="112"/>
      <c r="AA11" s="113"/>
      <c r="AC11" s="3"/>
      <c r="AD11" s="3"/>
      <c r="AE11" s="2"/>
      <c r="AF11" s="2"/>
      <c r="AG11" s="2"/>
      <c r="AH11" s="2"/>
      <c r="AI11" s="2"/>
      <c r="AJ11" s="2"/>
      <c r="AK11" s="2"/>
      <c r="AL11" s="2"/>
      <c r="AM11" s="2"/>
      <c r="AN11" s="2"/>
      <c r="AO11" s="2"/>
      <c r="AP11" s="2"/>
      <c r="AQ11" s="2"/>
    </row>
    <row r="12" spans="1:43" x14ac:dyDescent="0.2">
      <c r="A12" s="26" t="s">
        <v>24</v>
      </c>
      <c r="B12" s="9">
        <v>2005</v>
      </c>
      <c r="C12" s="45">
        <v>1</v>
      </c>
      <c r="D12" s="43">
        <v>1010240</v>
      </c>
      <c r="E12" s="107"/>
      <c r="F12" s="108"/>
      <c r="G12" s="45">
        <v>0</v>
      </c>
      <c r="H12" s="43">
        <v>0</v>
      </c>
      <c r="I12" s="45">
        <v>13</v>
      </c>
      <c r="J12" s="43">
        <v>13435455</v>
      </c>
      <c r="K12" s="45">
        <v>0</v>
      </c>
      <c r="L12" s="43">
        <v>0</v>
      </c>
      <c r="M12" s="45">
        <v>2</v>
      </c>
      <c r="N12" s="43">
        <v>1309608</v>
      </c>
      <c r="O12" s="45">
        <v>0</v>
      </c>
      <c r="P12" s="43">
        <v>0</v>
      </c>
      <c r="Q12" s="45">
        <v>0</v>
      </c>
      <c r="R12" s="43">
        <v>0</v>
      </c>
      <c r="S12" s="10">
        <v>5</v>
      </c>
      <c r="T12" s="10">
        <v>169250</v>
      </c>
      <c r="U12" s="21">
        <f t="shared" si="0"/>
        <v>21</v>
      </c>
      <c r="V12" s="22">
        <f t="shared" si="1"/>
        <v>15924553</v>
      </c>
      <c r="W12" s="111"/>
      <c r="X12" s="112"/>
      <c r="Y12" s="113"/>
      <c r="Z12" s="112"/>
      <c r="AA12" s="113"/>
      <c r="AC12" s="3"/>
      <c r="AD12" s="3"/>
      <c r="AE12" s="2"/>
      <c r="AF12" s="2"/>
      <c r="AG12" s="2"/>
      <c r="AH12" s="2"/>
      <c r="AI12" s="2"/>
      <c r="AJ12" s="2"/>
      <c r="AK12" s="2"/>
      <c r="AL12" s="2"/>
      <c r="AM12" s="2"/>
      <c r="AN12" s="2"/>
      <c r="AO12" s="2"/>
      <c r="AP12" s="2"/>
      <c r="AQ12" s="2"/>
    </row>
    <row r="13" spans="1:43" x14ac:dyDescent="0.2">
      <c r="A13" s="26" t="s">
        <v>25</v>
      </c>
      <c r="B13" s="9">
        <v>2005</v>
      </c>
      <c r="C13" s="45">
        <v>1</v>
      </c>
      <c r="D13" s="43">
        <v>170000</v>
      </c>
      <c r="E13" s="107"/>
      <c r="F13" s="108"/>
      <c r="G13" s="45">
        <v>0</v>
      </c>
      <c r="H13" s="43">
        <v>0</v>
      </c>
      <c r="I13" s="45">
        <v>7</v>
      </c>
      <c r="J13" s="43">
        <v>3650000</v>
      </c>
      <c r="K13" s="45">
        <v>0</v>
      </c>
      <c r="L13" s="43">
        <v>0</v>
      </c>
      <c r="M13" s="45">
        <v>3</v>
      </c>
      <c r="N13" s="43">
        <v>314945</v>
      </c>
      <c r="O13" s="45">
        <v>0</v>
      </c>
      <c r="P13" s="43">
        <v>0</v>
      </c>
      <c r="Q13" s="45">
        <v>0</v>
      </c>
      <c r="R13" s="43">
        <v>0</v>
      </c>
      <c r="S13" s="10">
        <v>10</v>
      </c>
      <c r="T13" s="10">
        <v>24704559</v>
      </c>
      <c r="U13" s="21">
        <f t="shared" si="0"/>
        <v>21</v>
      </c>
      <c r="V13" s="22">
        <f t="shared" si="1"/>
        <v>28839504</v>
      </c>
      <c r="W13" s="111"/>
      <c r="X13" s="112"/>
      <c r="Y13" s="113"/>
      <c r="Z13" s="112"/>
      <c r="AA13" s="113"/>
      <c r="AC13" s="3"/>
      <c r="AD13" s="3"/>
      <c r="AE13" s="2"/>
      <c r="AF13" s="2"/>
      <c r="AG13" s="2"/>
      <c r="AH13" s="2"/>
      <c r="AI13" s="2"/>
      <c r="AJ13" s="2"/>
      <c r="AK13" s="2"/>
      <c r="AL13" s="2"/>
      <c r="AM13" s="2"/>
      <c r="AN13" s="2"/>
      <c r="AO13" s="2"/>
      <c r="AP13" s="2"/>
      <c r="AQ13" s="2"/>
    </row>
    <row r="14" spans="1:43" x14ac:dyDescent="0.2">
      <c r="A14" s="26" t="s">
        <v>26</v>
      </c>
      <c r="B14" s="9">
        <v>2005</v>
      </c>
      <c r="C14" s="45">
        <v>0</v>
      </c>
      <c r="D14" s="43">
        <v>0</v>
      </c>
      <c r="E14" s="107"/>
      <c r="F14" s="108"/>
      <c r="G14" s="45">
        <v>0</v>
      </c>
      <c r="H14" s="43">
        <v>0</v>
      </c>
      <c r="I14" s="45">
        <v>5</v>
      </c>
      <c r="J14" s="43">
        <v>5330300</v>
      </c>
      <c r="K14" s="45">
        <v>0</v>
      </c>
      <c r="L14" s="43">
        <v>0</v>
      </c>
      <c r="M14" s="45">
        <v>0</v>
      </c>
      <c r="N14" s="43">
        <v>0</v>
      </c>
      <c r="O14" s="45">
        <v>0</v>
      </c>
      <c r="P14" s="43">
        <v>0</v>
      </c>
      <c r="Q14" s="45">
        <v>0</v>
      </c>
      <c r="R14" s="43">
        <v>0</v>
      </c>
      <c r="S14" s="10">
        <v>9</v>
      </c>
      <c r="T14" s="10">
        <v>984095</v>
      </c>
      <c r="U14" s="21">
        <f t="shared" si="0"/>
        <v>14</v>
      </c>
      <c r="V14" s="22">
        <f t="shared" si="1"/>
        <v>6314395</v>
      </c>
      <c r="W14" s="111"/>
      <c r="X14" s="112"/>
      <c r="Y14" s="113"/>
      <c r="Z14" s="112"/>
      <c r="AA14" s="113"/>
      <c r="AC14" s="3"/>
      <c r="AD14" s="3"/>
      <c r="AE14" s="2"/>
      <c r="AF14" s="2"/>
      <c r="AG14" s="2"/>
      <c r="AH14" s="2"/>
      <c r="AI14" s="2"/>
      <c r="AJ14" s="2"/>
      <c r="AK14" s="2"/>
      <c r="AL14" s="2"/>
      <c r="AM14" s="2"/>
      <c r="AN14" s="2"/>
      <c r="AO14" s="2"/>
      <c r="AP14" s="2"/>
      <c r="AQ14" s="2"/>
    </row>
    <row r="15" spans="1:43" x14ac:dyDescent="0.2">
      <c r="A15" s="26" t="s">
        <v>27</v>
      </c>
      <c r="B15" s="9">
        <v>2005</v>
      </c>
      <c r="C15" s="45">
        <v>0</v>
      </c>
      <c r="D15" s="43">
        <v>0</v>
      </c>
      <c r="E15" s="107"/>
      <c r="F15" s="108"/>
      <c r="G15" s="45">
        <v>0</v>
      </c>
      <c r="H15" s="43">
        <v>0</v>
      </c>
      <c r="I15" s="45">
        <v>10</v>
      </c>
      <c r="J15" s="43">
        <v>12541440</v>
      </c>
      <c r="K15" s="45">
        <v>0</v>
      </c>
      <c r="L15" s="43">
        <v>0</v>
      </c>
      <c r="M15" s="45">
        <v>0</v>
      </c>
      <c r="N15" s="43">
        <v>0</v>
      </c>
      <c r="O15" s="45">
        <v>0</v>
      </c>
      <c r="P15" s="43">
        <v>0</v>
      </c>
      <c r="Q15" s="45">
        <v>0</v>
      </c>
      <c r="R15" s="43">
        <v>0</v>
      </c>
      <c r="S15" s="10">
        <v>7</v>
      </c>
      <c r="T15" s="10">
        <v>1117293</v>
      </c>
      <c r="U15" s="21">
        <f t="shared" si="0"/>
        <v>17</v>
      </c>
      <c r="V15" s="22">
        <f t="shared" si="1"/>
        <v>13658733</v>
      </c>
      <c r="W15" s="111"/>
      <c r="X15" s="112"/>
      <c r="Y15" s="113"/>
      <c r="Z15" s="112"/>
      <c r="AA15" s="113"/>
      <c r="AC15" s="3"/>
      <c r="AD15" s="3"/>
      <c r="AE15" s="2"/>
      <c r="AF15" s="2"/>
      <c r="AG15" s="2"/>
      <c r="AH15" s="2"/>
      <c r="AI15" s="2"/>
      <c r="AJ15" s="2"/>
      <c r="AK15" s="2"/>
      <c r="AL15" s="2"/>
      <c r="AM15" s="2"/>
      <c r="AN15" s="2"/>
      <c r="AO15" s="2"/>
      <c r="AP15" s="2"/>
      <c r="AQ15" s="2"/>
    </row>
    <row r="16" spans="1:43" x14ac:dyDescent="0.2">
      <c r="A16" s="26" t="s">
        <v>28</v>
      </c>
      <c r="B16" s="9">
        <v>2005</v>
      </c>
      <c r="C16" s="45">
        <v>0</v>
      </c>
      <c r="D16" s="43"/>
      <c r="E16" s="107"/>
      <c r="F16" s="108"/>
      <c r="G16" s="45">
        <v>0</v>
      </c>
      <c r="H16" s="43">
        <v>0</v>
      </c>
      <c r="I16" s="45">
        <v>5</v>
      </c>
      <c r="J16" s="43">
        <v>2430000</v>
      </c>
      <c r="K16" s="45">
        <v>0</v>
      </c>
      <c r="L16" s="43">
        <v>0</v>
      </c>
      <c r="M16" s="45">
        <v>1</v>
      </c>
      <c r="N16" s="43">
        <v>40000</v>
      </c>
      <c r="O16" s="45">
        <v>0</v>
      </c>
      <c r="P16" s="43">
        <v>0</v>
      </c>
      <c r="Q16" s="45">
        <v>0</v>
      </c>
      <c r="R16" s="43">
        <v>0</v>
      </c>
      <c r="S16" s="10">
        <v>5</v>
      </c>
      <c r="T16" s="10">
        <v>821489</v>
      </c>
      <c r="U16" s="21">
        <f t="shared" si="0"/>
        <v>11</v>
      </c>
      <c r="V16" s="22">
        <f t="shared" si="1"/>
        <v>3291489</v>
      </c>
      <c r="W16" s="111"/>
      <c r="X16" s="112"/>
      <c r="Y16" s="113"/>
      <c r="Z16" s="112"/>
      <c r="AA16" s="113"/>
      <c r="AC16" s="3"/>
      <c r="AD16" s="3"/>
      <c r="AE16" s="2"/>
      <c r="AF16" s="2"/>
      <c r="AG16" s="2"/>
      <c r="AH16" s="2"/>
      <c r="AI16" s="2"/>
      <c r="AJ16" s="2"/>
      <c r="AK16" s="2"/>
      <c r="AL16" s="2"/>
      <c r="AM16" s="2"/>
      <c r="AN16" s="2"/>
      <c r="AO16" s="2"/>
      <c r="AP16" s="2"/>
      <c r="AQ16" s="2"/>
    </row>
    <row r="17" spans="1:43" ht="13.5" thickBot="1" x14ac:dyDescent="0.25">
      <c r="A17" s="27" t="s">
        <v>29</v>
      </c>
      <c r="B17" s="15">
        <v>2005</v>
      </c>
      <c r="C17" s="46">
        <f>SUM(C5:C16)</f>
        <v>2</v>
      </c>
      <c r="D17" s="44">
        <f>SUM(D5:D16)</f>
        <v>1180240</v>
      </c>
      <c r="E17" s="109"/>
      <c r="F17" s="110"/>
      <c r="G17" s="46">
        <f t="shared" ref="G17:V17" si="2">SUM(G5:G16)</f>
        <v>0</v>
      </c>
      <c r="H17" s="44">
        <f t="shared" si="2"/>
        <v>0</v>
      </c>
      <c r="I17" s="46">
        <f t="shared" si="2"/>
        <v>84</v>
      </c>
      <c r="J17" s="44">
        <f t="shared" si="2"/>
        <v>69033184</v>
      </c>
      <c r="K17" s="46">
        <f t="shared" si="2"/>
        <v>2</v>
      </c>
      <c r="L17" s="44">
        <f t="shared" si="2"/>
        <v>2787200</v>
      </c>
      <c r="M17" s="46">
        <f t="shared" si="2"/>
        <v>13</v>
      </c>
      <c r="N17" s="44">
        <f t="shared" si="2"/>
        <v>5000616</v>
      </c>
      <c r="O17" s="46">
        <f t="shared" si="2"/>
        <v>0</v>
      </c>
      <c r="P17" s="44">
        <f t="shared" si="2"/>
        <v>0</v>
      </c>
      <c r="Q17" s="46">
        <f t="shared" si="2"/>
        <v>0</v>
      </c>
      <c r="R17" s="44">
        <f t="shared" si="2"/>
        <v>0</v>
      </c>
      <c r="S17" s="16">
        <f t="shared" si="2"/>
        <v>75</v>
      </c>
      <c r="T17" s="16">
        <f t="shared" si="2"/>
        <v>42765154</v>
      </c>
      <c r="U17" s="23">
        <f t="shared" si="2"/>
        <v>176</v>
      </c>
      <c r="V17" s="24">
        <f t="shared" si="2"/>
        <v>120766394</v>
      </c>
      <c r="W17" s="114"/>
      <c r="X17" s="115"/>
      <c r="Y17" s="116"/>
      <c r="Z17" s="115"/>
      <c r="AA17" s="116"/>
      <c r="AC17" s="2"/>
      <c r="AD17" s="2"/>
      <c r="AE17" s="2"/>
      <c r="AF17" s="2"/>
      <c r="AG17" s="2"/>
      <c r="AH17" s="2"/>
      <c r="AI17" s="2"/>
      <c r="AJ17" s="2"/>
      <c r="AK17" s="2"/>
      <c r="AL17" s="2"/>
      <c r="AM17" s="2"/>
      <c r="AN17" s="2"/>
      <c r="AO17" s="2"/>
      <c r="AP17" s="2"/>
      <c r="AQ17" s="2"/>
    </row>
    <row r="18" spans="1:43" x14ac:dyDescent="0.2">
      <c r="A18" s="26" t="s">
        <v>17</v>
      </c>
      <c r="B18" s="9">
        <v>2006</v>
      </c>
      <c r="C18" s="45">
        <v>0</v>
      </c>
      <c r="D18" s="43">
        <v>0</v>
      </c>
      <c r="E18" s="107"/>
      <c r="F18" s="108"/>
      <c r="G18" s="45">
        <v>0</v>
      </c>
      <c r="H18" s="43">
        <v>0</v>
      </c>
      <c r="I18" s="45">
        <v>4</v>
      </c>
      <c r="J18" s="43">
        <v>4965336</v>
      </c>
      <c r="K18" s="45">
        <v>0</v>
      </c>
      <c r="L18" s="43">
        <v>0</v>
      </c>
      <c r="M18" s="45">
        <v>2</v>
      </c>
      <c r="N18" s="43">
        <v>578360</v>
      </c>
      <c r="O18" s="45">
        <v>0</v>
      </c>
      <c r="P18" s="43">
        <v>0</v>
      </c>
      <c r="Q18" s="45">
        <v>0</v>
      </c>
      <c r="R18" s="43">
        <v>0</v>
      </c>
      <c r="S18" s="10">
        <v>9</v>
      </c>
      <c r="T18" s="10">
        <v>1469297</v>
      </c>
      <c r="U18" s="21">
        <f t="shared" ref="U18:U29" si="3">SUM(C18+G18+I18+K18+M18+O18+Q18+S18)</f>
        <v>15</v>
      </c>
      <c r="V18" s="22">
        <f t="shared" ref="V18:V29" si="4">SUM(D18+H18+J18+L18+N18+P18+R18+T18)</f>
        <v>7012993</v>
      </c>
      <c r="W18" s="19">
        <f>U18-'Non Residential-Finish&amp; Imp'!U5</f>
        <v>8</v>
      </c>
      <c r="X18" s="13">
        <f>W18/'Non Residential-Finish&amp; Imp'!U5</f>
        <v>1.1428571428571428</v>
      </c>
      <c r="Y18" s="12">
        <f>V18-'Non Residential-Finish&amp; Imp'!V5</f>
        <v>4248525</v>
      </c>
      <c r="Z18" s="13">
        <f>Y18/'Non Residential-Finish&amp; Imp'!V5</f>
        <v>1.5368327649298166</v>
      </c>
      <c r="AA18" s="12">
        <f>Y18</f>
        <v>4248525</v>
      </c>
      <c r="AC18" s="3"/>
      <c r="AD18" s="3"/>
      <c r="AE18" s="2"/>
      <c r="AF18" s="6"/>
      <c r="AG18" s="6"/>
      <c r="AH18" s="6"/>
      <c r="AI18" s="6"/>
      <c r="AJ18" s="6"/>
      <c r="AK18" s="6"/>
      <c r="AL18" s="6"/>
      <c r="AM18" s="6"/>
      <c r="AN18" s="6"/>
      <c r="AO18" s="6"/>
      <c r="AP18" s="6"/>
      <c r="AQ18" s="6"/>
    </row>
    <row r="19" spans="1:43" x14ac:dyDescent="0.2">
      <c r="A19" s="26" t="s">
        <v>18</v>
      </c>
      <c r="B19" s="9">
        <v>2006</v>
      </c>
      <c r="C19" s="45">
        <v>1</v>
      </c>
      <c r="D19" s="43">
        <v>200000</v>
      </c>
      <c r="E19" s="107"/>
      <c r="F19" s="108"/>
      <c r="G19" s="45">
        <v>0</v>
      </c>
      <c r="H19" s="43">
        <v>0</v>
      </c>
      <c r="I19" s="45">
        <v>4</v>
      </c>
      <c r="J19" s="43">
        <v>5748000</v>
      </c>
      <c r="K19" s="45">
        <v>0</v>
      </c>
      <c r="L19" s="43">
        <v>0</v>
      </c>
      <c r="M19" s="45">
        <v>0</v>
      </c>
      <c r="N19" s="43">
        <v>0</v>
      </c>
      <c r="O19" s="45">
        <v>0</v>
      </c>
      <c r="P19" s="43">
        <v>0</v>
      </c>
      <c r="Q19" s="45">
        <v>0</v>
      </c>
      <c r="R19" s="43">
        <v>0</v>
      </c>
      <c r="S19" s="10">
        <v>4</v>
      </c>
      <c r="T19" s="10">
        <v>982242</v>
      </c>
      <c r="U19" s="21">
        <f t="shared" si="3"/>
        <v>9</v>
      </c>
      <c r="V19" s="22">
        <f t="shared" si="4"/>
        <v>6930242</v>
      </c>
      <c r="W19" s="19">
        <f>U19-'Non Residential-Finish&amp; Imp'!U6</f>
        <v>-1</v>
      </c>
      <c r="X19" s="13">
        <f>W19/'Non Residential-Finish&amp; Imp'!U6</f>
        <v>-0.1</v>
      </c>
      <c r="Y19" s="12">
        <f>V19-'Non Residential-Finish&amp; Imp'!V6</f>
        <v>-564983</v>
      </c>
      <c r="Z19" s="13">
        <f>Y19/'Non Residential-Finish&amp; Imp'!V6</f>
        <v>-7.5379058000260166E-2</v>
      </c>
      <c r="AA19" s="12">
        <f t="shared" ref="AA19:AA29" si="5">AA18+Y19</f>
        <v>3683542</v>
      </c>
      <c r="AC19" s="3"/>
      <c r="AD19" s="3"/>
      <c r="AE19" s="2"/>
      <c r="AF19" s="6"/>
      <c r="AG19" s="6"/>
      <c r="AH19" s="6"/>
      <c r="AI19" s="6"/>
      <c r="AJ19" s="6"/>
      <c r="AK19" s="6"/>
      <c r="AL19" s="6"/>
      <c r="AM19" s="6"/>
      <c r="AN19" s="6"/>
      <c r="AO19" s="6"/>
      <c r="AP19" s="6"/>
      <c r="AQ19" s="6"/>
    </row>
    <row r="20" spans="1:43" x14ac:dyDescent="0.2">
      <c r="A20" s="26" t="s">
        <v>19</v>
      </c>
      <c r="B20" s="9">
        <v>2006</v>
      </c>
      <c r="C20" s="45">
        <v>0</v>
      </c>
      <c r="D20" s="43">
        <v>0</v>
      </c>
      <c r="E20" s="107"/>
      <c r="F20" s="108"/>
      <c r="G20" s="45">
        <v>0</v>
      </c>
      <c r="H20" s="43">
        <v>0</v>
      </c>
      <c r="I20" s="45">
        <v>5</v>
      </c>
      <c r="J20" s="43">
        <v>20995990</v>
      </c>
      <c r="K20" s="45">
        <v>0</v>
      </c>
      <c r="L20" s="43">
        <v>0</v>
      </c>
      <c r="M20" s="45">
        <v>0</v>
      </c>
      <c r="N20" s="43">
        <v>0</v>
      </c>
      <c r="O20" s="45">
        <v>0</v>
      </c>
      <c r="P20" s="43">
        <v>0</v>
      </c>
      <c r="Q20" s="45">
        <v>0</v>
      </c>
      <c r="R20" s="43">
        <v>0</v>
      </c>
      <c r="S20" s="10">
        <v>9</v>
      </c>
      <c r="T20" s="10">
        <v>2200182</v>
      </c>
      <c r="U20" s="21">
        <f t="shared" si="3"/>
        <v>14</v>
      </c>
      <c r="V20" s="22">
        <f t="shared" si="4"/>
        <v>23196172</v>
      </c>
      <c r="W20" s="19">
        <f>U20-'Non Residential-Finish&amp; Imp'!U7</f>
        <v>-6</v>
      </c>
      <c r="X20" s="13">
        <f>W20/'Non Residential-Finish&amp; Imp'!U7</f>
        <v>-0.3</v>
      </c>
      <c r="Y20" s="12">
        <f>V20-'Non Residential-Finish&amp; Imp'!V7</f>
        <v>13538798</v>
      </c>
      <c r="Z20" s="13">
        <f>Y20/'Non Residential-Finish&amp; Imp'!V7</f>
        <v>1.4019129837987014</v>
      </c>
      <c r="AA20" s="12">
        <f t="shared" si="5"/>
        <v>17222340</v>
      </c>
      <c r="AC20" s="3"/>
      <c r="AD20" s="3"/>
      <c r="AF20" s="126"/>
      <c r="AG20" s="126"/>
      <c r="AH20" s="126"/>
      <c r="AI20" s="126"/>
      <c r="AJ20" s="126"/>
      <c r="AK20" s="126"/>
      <c r="AL20" s="126"/>
      <c r="AM20" s="126"/>
      <c r="AN20" s="126"/>
      <c r="AO20" s="126"/>
      <c r="AP20" s="126"/>
      <c r="AQ20" s="126"/>
    </row>
    <row r="21" spans="1:43" x14ac:dyDescent="0.2">
      <c r="A21" s="26" t="s">
        <v>20</v>
      </c>
      <c r="B21" s="9">
        <v>2006</v>
      </c>
      <c r="C21" s="45">
        <v>0</v>
      </c>
      <c r="D21" s="43">
        <v>0</v>
      </c>
      <c r="E21" s="107"/>
      <c r="F21" s="108"/>
      <c r="G21" s="45">
        <v>0</v>
      </c>
      <c r="H21" s="43">
        <v>0</v>
      </c>
      <c r="I21" s="45">
        <v>3</v>
      </c>
      <c r="J21" s="43">
        <v>8053900</v>
      </c>
      <c r="K21" s="45">
        <v>0</v>
      </c>
      <c r="L21" s="43">
        <v>0</v>
      </c>
      <c r="M21" s="45">
        <v>1</v>
      </c>
      <c r="N21" s="43">
        <v>90000</v>
      </c>
      <c r="O21" s="45">
        <v>0</v>
      </c>
      <c r="P21" s="43">
        <v>0</v>
      </c>
      <c r="Q21" s="45">
        <v>0</v>
      </c>
      <c r="R21" s="43">
        <v>0</v>
      </c>
      <c r="S21" s="10">
        <v>2</v>
      </c>
      <c r="T21" s="10">
        <v>339950</v>
      </c>
      <c r="U21" s="21">
        <f t="shared" si="3"/>
        <v>6</v>
      </c>
      <c r="V21" s="22">
        <f t="shared" si="4"/>
        <v>8483850</v>
      </c>
      <c r="W21" s="19">
        <f>U21-'Non Residential-Finish&amp; Imp'!U8</f>
        <v>-5</v>
      </c>
      <c r="X21" s="13">
        <f>W21/'Non Residential-Finish&amp; Imp'!U8</f>
        <v>-0.45454545454545453</v>
      </c>
      <c r="Y21" s="12">
        <f>V21-'Non Residential-Finish&amp; Imp'!V8</f>
        <v>-3066347</v>
      </c>
      <c r="Z21" s="13">
        <f>Y21/'Non Residential-Finish&amp; Imp'!V8</f>
        <v>-0.26548006064312152</v>
      </c>
      <c r="AA21" s="12">
        <f t="shared" si="5"/>
        <v>14155993</v>
      </c>
      <c r="AC21" s="3"/>
      <c r="AD21" s="3"/>
      <c r="AE21" s="2"/>
      <c r="AF21" s="26"/>
      <c r="AG21" s="26"/>
      <c r="AH21" s="26"/>
      <c r="AI21" s="26"/>
      <c r="AJ21" s="26"/>
      <c r="AK21" s="26"/>
      <c r="AL21" s="26"/>
      <c r="AM21" s="26"/>
      <c r="AN21" s="26"/>
      <c r="AO21" s="26"/>
      <c r="AP21" s="26"/>
      <c r="AQ21" s="26"/>
    </row>
    <row r="22" spans="1:43" x14ac:dyDescent="0.2">
      <c r="A22" s="26" t="s">
        <v>21</v>
      </c>
      <c r="B22" s="9">
        <v>2006</v>
      </c>
      <c r="C22" s="45">
        <v>0</v>
      </c>
      <c r="D22" s="43">
        <v>0</v>
      </c>
      <c r="E22" s="107"/>
      <c r="F22" s="108"/>
      <c r="G22" s="45">
        <v>64</v>
      </c>
      <c r="H22" s="43">
        <v>20024328</v>
      </c>
      <c r="I22" s="45">
        <v>9</v>
      </c>
      <c r="J22" s="43">
        <v>9869462</v>
      </c>
      <c r="K22" s="45">
        <v>0</v>
      </c>
      <c r="L22" s="43">
        <v>0</v>
      </c>
      <c r="M22" s="45">
        <v>1</v>
      </c>
      <c r="N22" s="43">
        <v>200000</v>
      </c>
      <c r="O22" s="45">
        <v>0</v>
      </c>
      <c r="P22" s="43">
        <v>0</v>
      </c>
      <c r="Q22" s="45">
        <v>0</v>
      </c>
      <c r="R22" s="43">
        <v>0</v>
      </c>
      <c r="S22" s="10">
        <v>9</v>
      </c>
      <c r="T22" s="10">
        <v>9399341</v>
      </c>
      <c r="U22" s="21">
        <f t="shared" si="3"/>
        <v>83</v>
      </c>
      <c r="V22" s="22">
        <f t="shared" si="4"/>
        <v>39493131</v>
      </c>
      <c r="W22" s="19">
        <f>U22-'Non Residential-Finish&amp; Imp'!U9</f>
        <v>71</v>
      </c>
      <c r="X22" s="13">
        <f>W22/'Non Residential-Finish&amp; Imp'!U9</f>
        <v>5.916666666666667</v>
      </c>
      <c r="Y22" s="12">
        <f>V22-'Non Residential-Finish&amp; Imp'!V9</f>
        <v>32841649</v>
      </c>
      <c r="Z22" s="13">
        <f>Y22/'Non Residential-Finish&amp; Imp'!V9</f>
        <v>4.9374934788968838</v>
      </c>
      <c r="AA22" s="12">
        <f t="shared" si="5"/>
        <v>46997642</v>
      </c>
      <c r="AC22" s="3"/>
      <c r="AD22" s="3"/>
      <c r="AE22" s="2"/>
      <c r="AF22" s="26"/>
      <c r="AG22" s="26"/>
      <c r="AH22" s="26"/>
      <c r="AI22" s="26"/>
      <c r="AJ22" s="26"/>
      <c r="AK22" s="26"/>
      <c r="AL22" s="26"/>
      <c r="AM22" s="26"/>
      <c r="AN22" s="26"/>
      <c r="AO22" s="26"/>
      <c r="AP22" s="26"/>
      <c r="AQ22" s="26"/>
    </row>
    <row r="23" spans="1:43" x14ac:dyDescent="0.2">
      <c r="A23" s="26" t="s">
        <v>30</v>
      </c>
      <c r="B23" s="9">
        <v>2006</v>
      </c>
      <c r="C23" s="45">
        <v>0</v>
      </c>
      <c r="D23" s="43">
        <v>0</v>
      </c>
      <c r="E23" s="107"/>
      <c r="F23" s="108"/>
      <c r="G23" s="45">
        <v>78</v>
      </c>
      <c r="H23" s="43">
        <v>22128963</v>
      </c>
      <c r="I23" s="45">
        <v>12</v>
      </c>
      <c r="J23" s="43">
        <v>18268569</v>
      </c>
      <c r="K23" s="45">
        <v>0</v>
      </c>
      <c r="L23" s="43">
        <v>0</v>
      </c>
      <c r="M23" s="45">
        <v>1</v>
      </c>
      <c r="N23" s="43">
        <v>52500</v>
      </c>
      <c r="O23" s="45">
        <v>0</v>
      </c>
      <c r="P23" s="43">
        <v>0</v>
      </c>
      <c r="Q23" s="45">
        <v>0</v>
      </c>
      <c r="R23" s="43">
        <v>0</v>
      </c>
      <c r="S23" s="10">
        <v>7</v>
      </c>
      <c r="T23" s="10">
        <v>2844100</v>
      </c>
      <c r="U23" s="21">
        <f t="shared" si="3"/>
        <v>98</v>
      </c>
      <c r="V23" s="22">
        <f t="shared" si="4"/>
        <v>43294132</v>
      </c>
      <c r="W23" s="19">
        <f>U23-'Non Residential-Finish&amp; Imp'!U10</f>
        <v>86</v>
      </c>
      <c r="X23" s="13">
        <f>W23/'Non Residential-Finish&amp; Imp'!U10</f>
        <v>7.166666666666667</v>
      </c>
      <c r="Y23" s="12">
        <f>V23-'Non Residential-Finish&amp; Imp'!V10</f>
        <v>38873851</v>
      </c>
      <c r="Z23" s="13">
        <f>Y23/'Non Residential-Finish&amp; Imp'!V10</f>
        <v>8.7944298111364407</v>
      </c>
      <c r="AA23" s="12">
        <f t="shared" si="5"/>
        <v>85871493</v>
      </c>
      <c r="AC23" s="3"/>
      <c r="AD23" s="3"/>
      <c r="AE23" s="2"/>
      <c r="AF23" s="2"/>
      <c r="AG23" s="2"/>
      <c r="AH23" s="2"/>
      <c r="AI23" s="2"/>
      <c r="AJ23" s="2"/>
      <c r="AK23" s="2"/>
      <c r="AL23" s="2"/>
      <c r="AM23" s="2"/>
      <c r="AN23" s="2"/>
      <c r="AO23" s="2"/>
      <c r="AP23" s="2"/>
      <c r="AQ23" s="2"/>
    </row>
    <row r="24" spans="1:43" x14ac:dyDescent="0.2">
      <c r="A24" s="26" t="s">
        <v>23</v>
      </c>
      <c r="B24" s="9">
        <v>2006</v>
      </c>
      <c r="C24" s="45">
        <v>2</v>
      </c>
      <c r="D24" s="43">
        <v>95000</v>
      </c>
      <c r="E24" s="107"/>
      <c r="F24" s="108"/>
      <c r="G24" s="45">
        <v>40</v>
      </c>
      <c r="H24" s="43">
        <v>9878332</v>
      </c>
      <c r="I24" s="45">
        <v>10</v>
      </c>
      <c r="J24" s="43">
        <v>27314688</v>
      </c>
      <c r="K24" s="45">
        <v>0</v>
      </c>
      <c r="L24" s="43">
        <v>0</v>
      </c>
      <c r="M24" s="45">
        <v>0</v>
      </c>
      <c r="N24" s="43">
        <v>0</v>
      </c>
      <c r="O24" s="45">
        <v>0</v>
      </c>
      <c r="P24" s="43">
        <v>0</v>
      </c>
      <c r="Q24" s="45">
        <v>0</v>
      </c>
      <c r="R24" s="43">
        <v>0</v>
      </c>
      <c r="S24" s="10">
        <v>7</v>
      </c>
      <c r="T24" s="10">
        <v>2110199</v>
      </c>
      <c r="U24" s="21">
        <f t="shared" si="3"/>
        <v>59</v>
      </c>
      <c r="V24" s="22">
        <f t="shared" si="4"/>
        <v>39398219</v>
      </c>
      <c r="W24" s="19">
        <f>U24-'Non Residential-Finish&amp; Imp'!U11</f>
        <v>39</v>
      </c>
      <c r="X24" s="13">
        <f>W24/'Non Residential-Finish&amp; Imp'!U11</f>
        <v>1.95</v>
      </c>
      <c r="Y24" s="12">
        <f>V24-'Non Residential-Finish&amp; Imp'!V11</f>
        <v>29199526</v>
      </c>
      <c r="Z24" s="13">
        <f>Y24/'Non Residential-Finish&amp; Imp'!V11</f>
        <v>2.8630654928038326</v>
      </c>
      <c r="AA24" s="12">
        <f t="shared" si="5"/>
        <v>115071019</v>
      </c>
      <c r="AC24" s="3"/>
      <c r="AD24" s="3"/>
      <c r="AE24" s="2"/>
      <c r="AF24" s="2"/>
      <c r="AG24" s="2"/>
      <c r="AH24" s="2"/>
      <c r="AI24" s="2"/>
      <c r="AJ24" s="2"/>
      <c r="AK24" s="2"/>
      <c r="AL24" s="2"/>
      <c r="AM24" s="2"/>
      <c r="AN24" s="2"/>
      <c r="AO24" s="2"/>
      <c r="AP24" s="2"/>
      <c r="AQ24" s="2"/>
    </row>
    <row r="25" spans="1:43" x14ac:dyDescent="0.2">
      <c r="A25" s="26" t="s">
        <v>24</v>
      </c>
      <c r="B25" s="9">
        <v>2006</v>
      </c>
      <c r="C25" s="45">
        <v>0</v>
      </c>
      <c r="D25" s="43">
        <v>0</v>
      </c>
      <c r="E25" s="107"/>
      <c r="F25" s="108"/>
      <c r="G25" s="45">
        <v>67</v>
      </c>
      <c r="H25" s="43">
        <v>14866473</v>
      </c>
      <c r="I25" s="45">
        <v>9</v>
      </c>
      <c r="J25" s="43">
        <v>6636815</v>
      </c>
      <c r="K25" s="45">
        <v>0</v>
      </c>
      <c r="L25" s="43">
        <v>0</v>
      </c>
      <c r="M25" s="45">
        <v>1</v>
      </c>
      <c r="N25" s="43">
        <v>27572000</v>
      </c>
      <c r="O25" s="45">
        <v>0</v>
      </c>
      <c r="P25" s="43">
        <v>0</v>
      </c>
      <c r="Q25" s="45">
        <v>0</v>
      </c>
      <c r="R25" s="43">
        <v>0</v>
      </c>
      <c r="S25" s="10">
        <v>6</v>
      </c>
      <c r="T25" s="10">
        <v>773958</v>
      </c>
      <c r="U25" s="21">
        <f t="shared" si="3"/>
        <v>83</v>
      </c>
      <c r="V25" s="22">
        <f t="shared" si="4"/>
        <v>49849246</v>
      </c>
      <c r="W25" s="19">
        <f>U25-'Non Residential-Finish&amp; Imp'!U12</f>
        <v>62</v>
      </c>
      <c r="X25" s="13">
        <f>W25/'Non Residential-Finish&amp; Imp'!U12</f>
        <v>2.9523809523809526</v>
      </c>
      <c r="Y25" s="12">
        <f>V25-'Non Residential-Finish&amp; Imp'!V12</f>
        <v>33924693</v>
      </c>
      <c r="Z25" s="13">
        <f>Y25/'Non Residential-Finish&amp; Imp'!V12</f>
        <v>2.1303387919271581</v>
      </c>
      <c r="AA25" s="12">
        <f t="shared" si="5"/>
        <v>148995712</v>
      </c>
      <c r="AC25" s="3"/>
      <c r="AD25" s="3"/>
      <c r="AE25" s="2"/>
      <c r="AF25" s="2"/>
      <c r="AG25" s="2"/>
      <c r="AH25" s="2"/>
      <c r="AI25" s="2"/>
      <c r="AJ25" s="2"/>
      <c r="AK25" s="2"/>
      <c r="AL25" s="2"/>
      <c r="AM25" s="2"/>
      <c r="AN25" s="2"/>
      <c r="AO25" s="2"/>
      <c r="AP25" s="2"/>
      <c r="AQ25" s="2"/>
    </row>
    <row r="26" spans="1:43" x14ac:dyDescent="0.2">
      <c r="A26" s="26" t="s">
        <v>25</v>
      </c>
      <c r="B26" s="9">
        <v>2006</v>
      </c>
      <c r="C26" s="45">
        <v>0</v>
      </c>
      <c r="D26" s="43">
        <v>0</v>
      </c>
      <c r="E26" s="107"/>
      <c r="F26" s="108"/>
      <c r="G26" s="45">
        <v>56</v>
      </c>
      <c r="H26" s="43">
        <v>31388050</v>
      </c>
      <c r="I26" s="45">
        <v>8</v>
      </c>
      <c r="J26" s="43">
        <v>13285640</v>
      </c>
      <c r="K26" s="45">
        <v>0</v>
      </c>
      <c r="L26" s="43">
        <v>0</v>
      </c>
      <c r="M26" s="45">
        <v>1</v>
      </c>
      <c r="N26" s="43">
        <v>3000</v>
      </c>
      <c r="O26" s="45">
        <v>0</v>
      </c>
      <c r="P26" s="43">
        <v>0</v>
      </c>
      <c r="Q26" s="45">
        <v>0</v>
      </c>
      <c r="R26" s="43">
        <v>0</v>
      </c>
      <c r="S26" s="10">
        <v>8</v>
      </c>
      <c r="T26" s="10">
        <v>1087000</v>
      </c>
      <c r="U26" s="21">
        <f t="shared" si="3"/>
        <v>73</v>
      </c>
      <c r="V26" s="22">
        <f t="shared" si="4"/>
        <v>45763690</v>
      </c>
      <c r="W26" s="19">
        <f>U26-'Non Residential-Finish&amp; Imp'!U13</f>
        <v>52</v>
      </c>
      <c r="X26" s="13">
        <f>W26/'Non Residential-Finish&amp; Imp'!U13</f>
        <v>2.4761904761904763</v>
      </c>
      <c r="Y26" s="12">
        <f>V26-'Non Residential-Finish&amp; Imp'!V13</f>
        <v>16924186</v>
      </c>
      <c r="Z26" s="13">
        <f>Y26/'Non Residential-Finish&amp; Imp'!V13</f>
        <v>0.58684039780989294</v>
      </c>
      <c r="AA26" s="12">
        <f t="shared" si="5"/>
        <v>165919898</v>
      </c>
      <c r="AC26" s="3"/>
      <c r="AD26" s="3"/>
      <c r="AE26" s="2"/>
      <c r="AF26" s="2"/>
      <c r="AG26" s="2"/>
      <c r="AH26" s="2"/>
      <c r="AI26" s="2"/>
      <c r="AJ26" s="2"/>
      <c r="AK26" s="2"/>
      <c r="AL26" s="2"/>
      <c r="AM26" s="2"/>
      <c r="AN26" s="2"/>
      <c r="AO26" s="2"/>
      <c r="AP26" s="2"/>
      <c r="AQ26" s="2"/>
    </row>
    <row r="27" spans="1:43" x14ac:dyDescent="0.2">
      <c r="A27" s="26" t="s">
        <v>26</v>
      </c>
      <c r="B27" s="9">
        <v>2006</v>
      </c>
      <c r="C27" s="45">
        <v>0</v>
      </c>
      <c r="D27" s="43">
        <v>0</v>
      </c>
      <c r="E27" s="107"/>
      <c r="F27" s="108"/>
      <c r="G27" s="45">
        <v>74</v>
      </c>
      <c r="H27" s="43">
        <v>11158853</v>
      </c>
      <c r="I27" s="45">
        <v>14</v>
      </c>
      <c r="J27" s="43">
        <v>7655900</v>
      </c>
      <c r="K27" s="45">
        <v>1</v>
      </c>
      <c r="L27" s="43">
        <v>300000</v>
      </c>
      <c r="M27" s="45">
        <v>0</v>
      </c>
      <c r="N27" s="43">
        <v>0</v>
      </c>
      <c r="O27" s="45">
        <v>0</v>
      </c>
      <c r="P27" s="43">
        <v>0</v>
      </c>
      <c r="Q27" s="45">
        <v>0</v>
      </c>
      <c r="R27" s="43">
        <v>0</v>
      </c>
      <c r="S27" s="10">
        <v>3</v>
      </c>
      <c r="T27" s="10">
        <v>963188</v>
      </c>
      <c r="U27" s="21">
        <f t="shared" si="3"/>
        <v>92</v>
      </c>
      <c r="V27" s="22">
        <f t="shared" si="4"/>
        <v>20077941</v>
      </c>
      <c r="W27" s="19">
        <f>U27-'Non Residential-Finish&amp; Imp'!U14</f>
        <v>78</v>
      </c>
      <c r="X27" s="13">
        <f>W27/'Non Residential-Finish&amp; Imp'!U14</f>
        <v>5.5714285714285712</v>
      </c>
      <c r="Y27" s="12">
        <f>V27-'Non Residential-Finish&amp; Imp'!V14</f>
        <v>13763546</v>
      </c>
      <c r="Z27" s="13">
        <f>Y27/'Non Residential-Finish&amp; Imp'!V14</f>
        <v>2.1797093783331576</v>
      </c>
      <c r="AA27" s="12">
        <f t="shared" si="5"/>
        <v>179683444</v>
      </c>
      <c r="AC27" s="3"/>
      <c r="AD27" s="3"/>
      <c r="AE27" s="2"/>
      <c r="AF27" s="2"/>
      <c r="AG27" s="2"/>
      <c r="AH27" s="2"/>
      <c r="AI27" s="2"/>
      <c r="AJ27" s="2"/>
      <c r="AK27" s="2"/>
      <c r="AL27" s="2"/>
      <c r="AM27" s="2"/>
      <c r="AN27" s="2"/>
      <c r="AO27" s="2"/>
      <c r="AP27" s="2"/>
      <c r="AQ27" s="2"/>
    </row>
    <row r="28" spans="1:43" x14ac:dyDescent="0.2">
      <c r="A28" s="26" t="s">
        <v>27</v>
      </c>
      <c r="B28" s="9">
        <v>2006</v>
      </c>
      <c r="C28" s="45">
        <v>0</v>
      </c>
      <c r="D28" s="43">
        <v>0</v>
      </c>
      <c r="E28" s="107"/>
      <c r="F28" s="108"/>
      <c r="G28" s="45">
        <v>58</v>
      </c>
      <c r="H28" s="43">
        <v>21178670</v>
      </c>
      <c r="I28" s="45">
        <v>9</v>
      </c>
      <c r="J28" s="43">
        <v>4813980</v>
      </c>
      <c r="K28" s="45">
        <v>1</v>
      </c>
      <c r="L28" s="43">
        <v>470000</v>
      </c>
      <c r="M28" s="45">
        <v>0</v>
      </c>
      <c r="N28" s="43">
        <v>0</v>
      </c>
      <c r="O28" s="45">
        <v>0</v>
      </c>
      <c r="P28" s="43">
        <v>0</v>
      </c>
      <c r="Q28" s="45">
        <v>0</v>
      </c>
      <c r="R28" s="43">
        <v>0</v>
      </c>
      <c r="S28" s="10">
        <v>13</v>
      </c>
      <c r="T28" s="10">
        <v>799016</v>
      </c>
      <c r="U28" s="21">
        <f t="shared" si="3"/>
        <v>81</v>
      </c>
      <c r="V28" s="22">
        <f t="shared" si="4"/>
        <v>27261666</v>
      </c>
      <c r="W28" s="19">
        <f>U28-'Non Residential-Finish&amp; Imp'!U15</f>
        <v>64</v>
      </c>
      <c r="X28" s="13">
        <f>W28/'Non Residential-Finish&amp; Imp'!U15</f>
        <v>3.7647058823529411</v>
      </c>
      <c r="Y28" s="12">
        <f>V28-'Non Residential-Finish&amp; Imp'!V15</f>
        <v>13602933</v>
      </c>
      <c r="Z28" s="13">
        <f>Y28/'Non Residential-Finish&amp; Imp'!V15</f>
        <v>0.9959147016051928</v>
      </c>
      <c r="AA28" s="12">
        <f t="shared" si="5"/>
        <v>193286377</v>
      </c>
      <c r="AC28" s="3"/>
      <c r="AD28" s="3"/>
      <c r="AE28" s="2"/>
      <c r="AF28" s="2"/>
      <c r="AG28" s="2"/>
      <c r="AH28" s="2"/>
      <c r="AI28" s="2"/>
      <c r="AJ28" s="2"/>
      <c r="AK28" s="2"/>
      <c r="AL28" s="2"/>
      <c r="AM28" s="2"/>
      <c r="AN28" s="2"/>
      <c r="AO28" s="2"/>
      <c r="AP28" s="2"/>
      <c r="AQ28" s="2"/>
    </row>
    <row r="29" spans="1:43" x14ac:dyDescent="0.2">
      <c r="A29" s="26" t="s">
        <v>28</v>
      </c>
      <c r="B29" s="9">
        <v>2006</v>
      </c>
      <c r="C29" s="45">
        <v>0</v>
      </c>
      <c r="D29" s="43">
        <v>0</v>
      </c>
      <c r="E29" s="107"/>
      <c r="F29" s="108"/>
      <c r="G29" s="45">
        <v>46</v>
      </c>
      <c r="H29" s="43">
        <v>13425301</v>
      </c>
      <c r="I29" s="45">
        <v>5</v>
      </c>
      <c r="J29" s="43">
        <v>2290000</v>
      </c>
      <c r="K29" s="45">
        <v>0</v>
      </c>
      <c r="L29" s="43">
        <v>0</v>
      </c>
      <c r="M29" s="45">
        <v>0</v>
      </c>
      <c r="N29" s="43">
        <v>0</v>
      </c>
      <c r="O29" s="45">
        <v>0</v>
      </c>
      <c r="P29" s="43">
        <v>0</v>
      </c>
      <c r="Q29" s="45">
        <v>0</v>
      </c>
      <c r="R29" s="43">
        <v>0</v>
      </c>
      <c r="S29" s="10">
        <v>4</v>
      </c>
      <c r="T29" s="10">
        <v>2433000</v>
      </c>
      <c r="U29" s="21">
        <f t="shared" si="3"/>
        <v>55</v>
      </c>
      <c r="V29" s="22">
        <f t="shared" si="4"/>
        <v>18148301</v>
      </c>
      <c r="W29" s="19">
        <f>U29-'Non Residential-Finish&amp; Imp'!U16</f>
        <v>44</v>
      </c>
      <c r="X29" s="13">
        <f>W29/'Non Residential-Finish&amp; Imp'!U16</f>
        <v>4</v>
      </c>
      <c r="Y29" s="12">
        <f>V29-'Non Residential-Finish&amp; Imp'!V16</f>
        <v>14856812</v>
      </c>
      <c r="Z29" s="13">
        <f>Y29/'Non Residential-Finish&amp; Imp'!V16</f>
        <v>4.5137054992436552</v>
      </c>
      <c r="AA29" s="12">
        <f t="shared" si="5"/>
        <v>208143189</v>
      </c>
      <c r="AC29" s="3"/>
      <c r="AD29" s="3"/>
      <c r="AE29" s="2"/>
      <c r="AF29" s="2"/>
      <c r="AG29" s="2"/>
      <c r="AH29" s="2"/>
      <c r="AI29" s="2"/>
      <c r="AJ29" s="2"/>
      <c r="AK29" s="2"/>
      <c r="AL29" s="2"/>
      <c r="AM29" s="2"/>
      <c r="AN29" s="2"/>
      <c r="AO29" s="2"/>
      <c r="AP29" s="2"/>
      <c r="AQ29" s="2"/>
    </row>
    <row r="30" spans="1:43" ht="13.5" thickBot="1" x14ac:dyDescent="0.25">
      <c r="A30" s="27" t="s">
        <v>29</v>
      </c>
      <c r="B30" s="15">
        <v>2006</v>
      </c>
      <c r="C30" s="46">
        <f>SUM(C18:C29)</f>
        <v>3</v>
      </c>
      <c r="D30" s="44">
        <f>SUM(D18:D29)</f>
        <v>295000</v>
      </c>
      <c r="E30" s="109"/>
      <c r="F30" s="110"/>
      <c r="G30" s="46">
        <f t="shared" ref="G30:W30" si="6">SUM(G18:G29)</f>
        <v>483</v>
      </c>
      <c r="H30" s="44">
        <f t="shared" si="6"/>
        <v>144048970</v>
      </c>
      <c r="I30" s="46">
        <f t="shared" si="6"/>
        <v>92</v>
      </c>
      <c r="J30" s="44">
        <f t="shared" si="6"/>
        <v>129898280</v>
      </c>
      <c r="K30" s="46">
        <f t="shared" si="6"/>
        <v>2</v>
      </c>
      <c r="L30" s="44">
        <f t="shared" si="6"/>
        <v>770000</v>
      </c>
      <c r="M30" s="46">
        <f t="shared" si="6"/>
        <v>7</v>
      </c>
      <c r="N30" s="44">
        <f t="shared" si="6"/>
        <v>28495860</v>
      </c>
      <c r="O30" s="46">
        <f t="shared" si="6"/>
        <v>0</v>
      </c>
      <c r="P30" s="44">
        <f t="shared" si="6"/>
        <v>0</v>
      </c>
      <c r="Q30" s="46">
        <f t="shared" si="6"/>
        <v>0</v>
      </c>
      <c r="R30" s="44">
        <f t="shared" si="6"/>
        <v>0</v>
      </c>
      <c r="S30" s="16">
        <f t="shared" si="6"/>
        <v>81</v>
      </c>
      <c r="T30" s="16">
        <f t="shared" si="6"/>
        <v>25401473</v>
      </c>
      <c r="U30" s="23">
        <f t="shared" si="6"/>
        <v>668</v>
      </c>
      <c r="V30" s="24">
        <f t="shared" si="6"/>
        <v>328909583</v>
      </c>
      <c r="W30" s="20">
        <f t="shared" si="6"/>
        <v>492</v>
      </c>
      <c r="X30" s="18">
        <f>W30/'Non Residential-Finish&amp; Imp'!U17</f>
        <v>2.7954545454545454</v>
      </c>
      <c r="Y30" s="17">
        <f>SUM(Y18:Y29)</f>
        <v>208143189</v>
      </c>
      <c r="Z30" s="18">
        <f>Y30/'Non Residential-Finish&amp; Imp'!V17</f>
        <v>1.7235191190688364</v>
      </c>
      <c r="AA30" s="17">
        <f>Y30</f>
        <v>208143189</v>
      </c>
      <c r="AC30" s="6"/>
      <c r="AD30" s="6"/>
      <c r="AE30" s="26"/>
      <c r="AF30" s="26"/>
      <c r="AG30" s="26"/>
      <c r="AH30" s="26"/>
      <c r="AI30" s="26"/>
      <c r="AJ30" s="26"/>
      <c r="AK30" s="26"/>
      <c r="AL30" s="26"/>
      <c r="AM30" s="26"/>
      <c r="AN30" s="26"/>
      <c r="AO30" s="26"/>
      <c r="AP30" s="26"/>
      <c r="AQ30" s="26"/>
    </row>
    <row r="31" spans="1:43" x14ac:dyDescent="0.2">
      <c r="A31" s="26" t="s">
        <v>17</v>
      </c>
      <c r="B31" s="9">
        <v>2007</v>
      </c>
      <c r="C31" s="45">
        <v>0</v>
      </c>
      <c r="D31" s="43">
        <v>0</v>
      </c>
      <c r="E31" s="107"/>
      <c r="F31" s="108"/>
      <c r="G31" s="45">
        <v>69</v>
      </c>
      <c r="H31" s="43">
        <v>11125782</v>
      </c>
      <c r="I31" s="45">
        <v>19</v>
      </c>
      <c r="J31" s="43">
        <v>15167194</v>
      </c>
      <c r="K31" s="45">
        <v>0</v>
      </c>
      <c r="L31" s="43">
        <v>0</v>
      </c>
      <c r="M31" s="45">
        <v>0</v>
      </c>
      <c r="N31" s="43">
        <v>0</v>
      </c>
      <c r="O31" s="45">
        <v>0</v>
      </c>
      <c r="P31" s="43">
        <v>0</v>
      </c>
      <c r="Q31" s="45">
        <v>0</v>
      </c>
      <c r="R31" s="43">
        <v>0</v>
      </c>
      <c r="S31" s="10">
        <v>5</v>
      </c>
      <c r="T31" s="10">
        <v>1281521</v>
      </c>
      <c r="U31" s="21">
        <f t="shared" ref="U31:U42" si="7">SUM(C31+G31+I31+K31+M31+O31+Q31+S31)</f>
        <v>93</v>
      </c>
      <c r="V31" s="22">
        <f t="shared" ref="V31:V42" si="8">SUM(D31+H31+J31+L31+N31+P31+R31+T31)</f>
        <v>27574497</v>
      </c>
      <c r="W31" s="19">
        <f>U31-'Non Residential-Finish&amp; Imp'!U18</f>
        <v>78</v>
      </c>
      <c r="X31" s="13">
        <f>W31/'Non Residential-Finish&amp; Imp'!U18</f>
        <v>5.2</v>
      </c>
      <c r="Y31" s="12">
        <f>V31-'Non Residential-Finish&amp; Imp'!V18</f>
        <v>20561504</v>
      </c>
      <c r="Z31" s="13">
        <f>Y31/'Non Residential-Finish&amp; Imp'!V18</f>
        <v>2.9319156599757052</v>
      </c>
      <c r="AA31" s="12">
        <f>Y31</f>
        <v>20561504</v>
      </c>
      <c r="AC31" s="3"/>
      <c r="AD31" s="3"/>
      <c r="AE31" s="2"/>
      <c r="AF31" s="6"/>
      <c r="AG31" s="6"/>
      <c r="AH31" s="6"/>
      <c r="AI31" s="6"/>
      <c r="AJ31" s="6"/>
      <c r="AK31" s="6"/>
      <c r="AL31" s="6"/>
      <c r="AM31" s="6"/>
      <c r="AN31" s="6"/>
      <c r="AO31" s="6"/>
      <c r="AP31" s="6"/>
      <c r="AQ31" s="6"/>
    </row>
    <row r="32" spans="1:43" x14ac:dyDescent="0.2">
      <c r="A32" s="26" t="s">
        <v>18</v>
      </c>
      <c r="B32" s="9">
        <v>2007</v>
      </c>
      <c r="C32" s="45">
        <v>0</v>
      </c>
      <c r="D32" s="43">
        <v>0</v>
      </c>
      <c r="E32" s="107"/>
      <c r="F32" s="108"/>
      <c r="G32" s="45">
        <v>52</v>
      </c>
      <c r="H32" s="43">
        <v>19023322</v>
      </c>
      <c r="I32" s="45">
        <v>2</v>
      </c>
      <c r="J32" s="43">
        <v>57059286</v>
      </c>
      <c r="K32" s="45">
        <v>0</v>
      </c>
      <c r="L32" s="43">
        <v>0</v>
      </c>
      <c r="M32" s="45">
        <v>0</v>
      </c>
      <c r="N32" s="43">
        <v>0</v>
      </c>
      <c r="O32" s="45">
        <v>0</v>
      </c>
      <c r="P32" s="43">
        <v>0</v>
      </c>
      <c r="Q32" s="45">
        <v>0</v>
      </c>
      <c r="R32" s="43">
        <v>0</v>
      </c>
      <c r="S32" s="10">
        <v>3</v>
      </c>
      <c r="T32" s="10">
        <v>2888131</v>
      </c>
      <c r="U32" s="21">
        <f t="shared" si="7"/>
        <v>57</v>
      </c>
      <c r="V32" s="22">
        <f t="shared" si="8"/>
        <v>78970739</v>
      </c>
      <c r="W32" s="19">
        <f>U32-'Non Residential-Finish&amp; Imp'!U19</f>
        <v>48</v>
      </c>
      <c r="X32" s="13">
        <f>W32/'Non Residential-Finish&amp; Imp'!U19</f>
        <v>5.333333333333333</v>
      </c>
      <c r="Y32" s="12">
        <f>V32-'Non Residential-Finish&amp; Imp'!V19</f>
        <v>72040497</v>
      </c>
      <c r="Z32" s="13">
        <f>Y32/'Non Residential-Finish&amp; Imp'!V19</f>
        <v>10.395091109372515</v>
      </c>
      <c r="AA32" s="12">
        <f t="shared" ref="AA32:AA42" si="9">AA31+Y32</f>
        <v>92602001</v>
      </c>
      <c r="AC32" s="3"/>
      <c r="AD32" s="3"/>
      <c r="AE32" s="2"/>
      <c r="AF32" s="6"/>
      <c r="AG32" s="6"/>
      <c r="AH32" s="6"/>
      <c r="AI32" s="6"/>
      <c r="AJ32" s="6"/>
      <c r="AK32" s="6"/>
      <c r="AL32" s="6"/>
      <c r="AM32" s="6"/>
      <c r="AN32" s="6"/>
      <c r="AO32" s="6"/>
      <c r="AP32" s="6"/>
      <c r="AQ32" s="6"/>
    </row>
    <row r="33" spans="1:43" x14ac:dyDescent="0.2">
      <c r="A33" s="26" t="s">
        <v>19</v>
      </c>
      <c r="B33" s="9">
        <v>2007</v>
      </c>
      <c r="C33" s="45">
        <v>0</v>
      </c>
      <c r="D33" s="43">
        <v>0</v>
      </c>
      <c r="E33" s="107"/>
      <c r="F33" s="108"/>
      <c r="G33" s="45">
        <v>59</v>
      </c>
      <c r="H33" s="43">
        <v>29696580</v>
      </c>
      <c r="I33" s="45">
        <v>28</v>
      </c>
      <c r="J33" s="43">
        <v>14078272</v>
      </c>
      <c r="K33" s="45">
        <v>1</v>
      </c>
      <c r="L33" s="43">
        <v>136000</v>
      </c>
      <c r="M33" s="45">
        <v>1</v>
      </c>
      <c r="N33" s="43">
        <v>337500</v>
      </c>
      <c r="O33" s="45">
        <v>0</v>
      </c>
      <c r="P33" s="43">
        <v>0</v>
      </c>
      <c r="Q33" s="45">
        <v>0</v>
      </c>
      <c r="R33" s="43">
        <v>0</v>
      </c>
      <c r="S33" s="10">
        <v>8</v>
      </c>
      <c r="T33" s="10">
        <v>9137302</v>
      </c>
      <c r="U33" s="21">
        <f t="shared" si="7"/>
        <v>97</v>
      </c>
      <c r="V33" s="22">
        <f t="shared" si="8"/>
        <v>53385654</v>
      </c>
      <c r="W33" s="19">
        <f>U33-'Non Residential-Finish&amp; Imp'!U20</f>
        <v>83</v>
      </c>
      <c r="X33" s="13">
        <f>W33/'Non Residential-Finish&amp; Imp'!U20</f>
        <v>5.9285714285714288</v>
      </c>
      <c r="Y33" s="12">
        <f>V33-'Non Residential-Finish&amp; Imp'!V20</f>
        <v>30189482</v>
      </c>
      <c r="Z33" s="13">
        <f>Y33/'Non Residential-Finish&amp; Imp'!V20</f>
        <v>1.3014855209730296</v>
      </c>
      <c r="AA33" s="12">
        <f t="shared" si="9"/>
        <v>122791483</v>
      </c>
      <c r="AC33" s="3"/>
      <c r="AD33" s="3"/>
      <c r="AF33" s="126"/>
      <c r="AG33" s="126"/>
      <c r="AH33" s="126"/>
      <c r="AI33" s="126"/>
      <c r="AJ33" s="126"/>
      <c r="AK33" s="126"/>
      <c r="AL33" s="126"/>
      <c r="AM33" s="126"/>
      <c r="AN33" s="126"/>
      <c r="AO33" s="126"/>
      <c r="AP33" s="126"/>
      <c r="AQ33" s="126"/>
    </row>
    <row r="34" spans="1:43" x14ac:dyDescent="0.2">
      <c r="A34" s="26" t="s">
        <v>20</v>
      </c>
      <c r="B34" s="9">
        <v>2007</v>
      </c>
      <c r="C34" s="45">
        <v>0</v>
      </c>
      <c r="D34" s="43">
        <v>0</v>
      </c>
      <c r="E34" s="107"/>
      <c r="F34" s="108"/>
      <c r="G34" s="45">
        <v>72</v>
      </c>
      <c r="H34" s="43">
        <v>18367283</v>
      </c>
      <c r="I34" s="45">
        <v>12</v>
      </c>
      <c r="J34" s="43">
        <v>32802397</v>
      </c>
      <c r="K34" s="45">
        <v>0</v>
      </c>
      <c r="L34" s="43">
        <v>0</v>
      </c>
      <c r="M34" s="45">
        <v>2</v>
      </c>
      <c r="N34" s="43">
        <v>419530</v>
      </c>
      <c r="O34" s="45">
        <v>0</v>
      </c>
      <c r="P34" s="43">
        <v>0</v>
      </c>
      <c r="Q34" s="45">
        <v>0</v>
      </c>
      <c r="R34" s="43">
        <v>0</v>
      </c>
      <c r="S34" s="10">
        <v>6</v>
      </c>
      <c r="T34" s="10">
        <v>4296650</v>
      </c>
      <c r="U34" s="21">
        <f t="shared" si="7"/>
        <v>92</v>
      </c>
      <c r="V34" s="22">
        <f t="shared" si="8"/>
        <v>55885860</v>
      </c>
      <c r="W34" s="19">
        <f>U34-'Non Residential-Finish&amp; Imp'!U21</f>
        <v>86</v>
      </c>
      <c r="X34" s="13">
        <f>W34/'Non Residential-Finish&amp; Imp'!U21</f>
        <v>14.333333333333334</v>
      </c>
      <c r="Y34" s="12">
        <f>V34-'Non Residential-Finish&amp; Imp'!V21</f>
        <v>47402010</v>
      </c>
      <c r="Z34" s="13">
        <f>Y34/'Non Residential-Finish&amp; Imp'!V21</f>
        <v>5.5873229724712248</v>
      </c>
      <c r="AA34" s="12">
        <f t="shared" si="9"/>
        <v>170193493</v>
      </c>
      <c r="AC34" s="3"/>
      <c r="AD34" s="3"/>
      <c r="AE34" s="2"/>
      <c r="AF34" s="26"/>
      <c r="AG34" s="26"/>
      <c r="AH34" s="26"/>
      <c r="AI34" s="26"/>
      <c r="AJ34" s="26"/>
      <c r="AK34" s="26"/>
      <c r="AL34" s="26"/>
      <c r="AM34" s="26"/>
      <c r="AN34" s="26"/>
      <c r="AO34" s="26"/>
      <c r="AP34" s="26"/>
      <c r="AQ34" s="26"/>
    </row>
    <row r="35" spans="1:43" x14ac:dyDescent="0.2">
      <c r="A35" s="26" t="s">
        <v>21</v>
      </c>
      <c r="B35" s="9">
        <v>2007</v>
      </c>
      <c r="C35" s="45">
        <v>0</v>
      </c>
      <c r="D35" s="43">
        <v>0</v>
      </c>
      <c r="E35" s="107"/>
      <c r="F35" s="108"/>
      <c r="G35" s="45">
        <v>82</v>
      </c>
      <c r="H35" s="43">
        <v>39936471</v>
      </c>
      <c r="I35" s="45">
        <v>13</v>
      </c>
      <c r="J35" s="43">
        <v>18022555</v>
      </c>
      <c r="K35" s="45">
        <v>0</v>
      </c>
      <c r="L35" s="43">
        <v>0</v>
      </c>
      <c r="M35" s="45">
        <v>2</v>
      </c>
      <c r="N35" s="43">
        <v>4094900</v>
      </c>
      <c r="O35" s="45">
        <v>0</v>
      </c>
      <c r="P35" s="43">
        <v>0</v>
      </c>
      <c r="Q35" s="45">
        <v>0</v>
      </c>
      <c r="R35" s="43">
        <v>0</v>
      </c>
      <c r="S35" s="10">
        <v>4</v>
      </c>
      <c r="T35" s="10">
        <v>4006154</v>
      </c>
      <c r="U35" s="21">
        <f t="shared" si="7"/>
        <v>101</v>
      </c>
      <c r="V35" s="22">
        <f t="shared" si="8"/>
        <v>66060080</v>
      </c>
      <c r="W35" s="19">
        <f>U35-'Non Residential-Finish&amp; Imp'!U22</f>
        <v>18</v>
      </c>
      <c r="X35" s="13">
        <f>W35/'Non Residential-Finish&amp; Imp'!U22</f>
        <v>0.21686746987951808</v>
      </c>
      <c r="Y35" s="12">
        <f>V35-'Non Residential-Finish&amp; Imp'!V22</f>
        <v>26566949</v>
      </c>
      <c r="Z35" s="13">
        <f>Y35/'Non Residential-Finish&amp; Imp'!V22</f>
        <v>0.67269796866700693</v>
      </c>
      <c r="AA35" s="12">
        <f t="shared" si="9"/>
        <v>196760442</v>
      </c>
      <c r="AC35" s="3"/>
      <c r="AD35" s="3"/>
      <c r="AE35" s="2"/>
      <c r="AF35" s="26"/>
      <c r="AG35" s="26"/>
      <c r="AH35" s="26"/>
      <c r="AI35" s="26"/>
      <c r="AJ35" s="26"/>
      <c r="AK35" s="26"/>
      <c r="AL35" s="26"/>
      <c r="AM35" s="26"/>
      <c r="AN35" s="26"/>
      <c r="AO35" s="26"/>
      <c r="AP35" s="26"/>
      <c r="AQ35" s="26"/>
    </row>
    <row r="36" spans="1:43" x14ac:dyDescent="0.2">
      <c r="A36" s="26" t="s">
        <v>30</v>
      </c>
      <c r="B36" s="9">
        <v>2007</v>
      </c>
      <c r="C36" s="45">
        <v>0</v>
      </c>
      <c r="D36" s="43">
        <v>0</v>
      </c>
      <c r="E36" s="107"/>
      <c r="F36" s="108"/>
      <c r="G36" s="45">
        <v>96</v>
      </c>
      <c r="H36" s="43">
        <v>37254906</v>
      </c>
      <c r="I36" s="45">
        <v>6</v>
      </c>
      <c r="J36" s="43">
        <v>2317580</v>
      </c>
      <c r="K36" s="45">
        <v>2</v>
      </c>
      <c r="L36" s="43">
        <v>540000</v>
      </c>
      <c r="M36" s="45">
        <v>1</v>
      </c>
      <c r="N36" s="43">
        <v>25000</v>
      </c>
      <c r="O36" s="45">
        <v>0</v>
      </c>
      <c r="P36" s="43">
        <v>0</v>
      </c>
      <c r="Q36" s="45">
        <v>0</v>
      </c>
      <c r="R36" s="43">
        <v>0</v>
      </c>
      <c r="S36" s="10">
        <v>3</v>
      </c>
      <c r="T36" s="10">
        <v>742324</v>
      </c>
      <c r="U36" s="21">
        <f t="shared" si="7"/>
        <v>108</v>
      </c>
      <c r="V36" s="22">
        <f t="shared" si="8"/>
        <v>40879810</v>
      </c>
      <c r="W36" s="19">
        <f>U36-'Non Residential-Finish&amp; Imp'!U23</f>
        <v>10</v>
      </c>
      <c r="X36" s="13">
        <f>W36/'Non Residential-Finish&amp; Imp'!U23</f>
        <v>0.10204081632653061</v>
      </c>
      <c r="Y36" s="12">
        <f>V36-'Non Residential-Finish&amp; Imp'!V23</f>
        <v>-2414322</v>
      </c>
      <c r="Z36" s="13">
        <f>Y36/'Non Residential-Finish&amp; Imp'!V23</f>
        <v>-5.5765571186413898E-2</v>
      </c>
      <c r="AA36" s="12">
        <f t="shared" si="9"/>
        <v>194346120</v>
      </c>
      <c r="AC36" s="3"/>
      <c r="AD36" s="3"/>
      <c r="AE36" s="2"/>
      <c r="AF36" s="2"/>
      <c r="AG36" s="2"/>
      <c r="AH36" s="2"/>
      <c r="AI36" s="2"/>
      <c r="AJ36" s="2"/>
      <c r="AK36" s="2"/>
      <c r="AL36" s="2"/>
      <c r="AM36" s="2"/>
      <c r="AN36" s="2"/>
      <c r="AO36" s="2"/>
      <c r="AP36" s="2"/>
      <c r="AQ36" s="2"/>
    </row>
    <row r="37" spans="1:43" x14ac:dyDescent="0.2">
      <c r="A37" s="26" t="s">
        <v>23</v>
      </c>
      <c r="B37" s="9">
        <v>2007</v>
      </c>
      <c r="C37" s="45">
        <v>0</v>
      </c>
      <c r="D37" s="43">
        <v>0</v>
      </c>
      <c r="E37" s="107"/>
      <c r="F37" s="108"/>
      <c r="G37" s="45">
        <v>46</v>
      </c>
      <c r="H37" s="43">
        <v>23405760</v>
      </c>
      <c r="I37" s="45">
        <v>10</v>
      </c>
      <c r="J37" s="43">
        <v>5014655</v>
      </c>
      <c r="K37" s="45">
        <v>0</v>
      </c>
      <c r="L37" s="43">
        <v>0</v>
      </c>
      <c r="M37" s="45">
        <v>0</v>
      </c>
      <c r="N37" s="43">
        <v>0</v>
      </c>
      <c r="O37" s="45">
        <v>0</v>
      </c>
      <c r="P37" s="43">
        <v>0</v>
      </c>
      <c r="Q37" s="45">
        <v>0</v>
      </c>
      <c r="R37" s="43">
        <v>0</v>
      </c>
      <c r="S37" s="10">
        <v>7</v>
      </c>
      <c r="T37" s="10">
        <v>305300</v>
      </c>
      <c r="U37" s="21">
        <f t="shared" si="7"/>
        <v>63</v>
      </c>
      <c r="V37" s="22">
        <f t="shared" si="8"/>
        <v>28725715</v>
      </c>
      <c r="W37" s="19">
        <f>U37-'Non Residential-Finish&amp; Imp'!U24</f>
        <v>4</v>
      </c>
      <c r="X37" s="13">
        <f>W37/'Non Residential-Finish&amp; Imp'!U24</f>
        <v>6.7796610169491525E-2</v>
      </c>
      <c r="Y37" s="12">
        <f>V37-'Non Residential-Finish&amp; Imp'!V24</f>
        <v>-10672504</v>
      </c>
      <c r="Z37" s="13">
        <f>Y37/'Non Residential-Finish&amp; Imp'!V24</f>
        <v>-0.27088798100238998</v>
      </c>
      <c r="AA37" s="12">
        <f t="shared" si="9"/>
        <v>183673616</v>
      </c>
      <c r="AC37" s="3"/>
      <c r="AD37" s="3"/>
      <c r="AE37" s="2"/>
      <c r="AF37" s="2"/>
      <c r="AG37" s="2"/>
      <c r="AH37" s="2"/>
      <c r="AI37" s="2"/>
      <c r="AJ37" s="2"/>
      <c r="AK37" s="2"/>
      <c r="AL37" s="2"/>
      <c r="AM37" s="2"/>
      <c r="AN37" s="2"/>
      <c r="AO37" s="2"/>
      <c r="AP37" s="2"/>
      <c r="AQ37" s="2"/>
    </row>
    <row r="38" spans="1:43" x14ac:dyDescent="0.2">
      <c r="A38" s="26" t="s">
        <v>24</v>
      </c>
      <c r="B38" s="9">
        <v>2007</v>
      </c>
      <c r="C38" s="45">
        <v>0</v>
      </c>
      <c r="D38" s="43">
        <v>0</v>
      </c>
      <c r="E38" s="107"/>
      <c r="F38" s="108"/>
      <c r="G38" s="45">
        <v>59</v>
      </c>
      <c r="H38" s="43">
        <v>20290725</v>
      </c>
      <c r="I38" s="45">
        <v>11</v>
      </c>
      <c r="J38" s="43">
        <v>5497950</v>
      </c>
      <c r="K38" s="45">
        <v>0</v>
      </c>
      <c r="L38" s="43">
        <v>0</v>
      </c>
      <c r="M38" s="45">
        <v>0</v>
      </c>
      <c r="N38" s="43">
        <v>0</v>
      </c>
      <c r="O38" s="45">
        <v>0</v>
      </c>
      <c r="P38" s="43">
        <v>0</v>
      </c>
      <c r="Q38" s="45">
        <v>0</v>
      </c>
      <c r="R38" s="43">
        <v>0</v>
      </c>
      <c r="S38" s="10">
        <v>6</v>
      </c>
      <c r="T38" s="10">
        <v>3073976</v>
      </c>
      <c r="U38" s="21">
        <f t="shared" si="7"/>
        <v>76</v>
      </c>
      <c r="V38" s="22">
        <f t="shared" si="8"/>
        <v>28862651</v>
      </c>
      <c r="W38" s="19">
        <f>U38-'Non Residential-Finish&amp; Imp'!U25</f>
        <v>-7</v>
      </c>
      <c r="X38" s="13">
        <f>W38/'Non Residential-Finish&amp; Imp'!U25</f>
        <v>-8.4337349397590355E-2</v>
      </c>
      <c r="Y38" s="12">
        <f>V38-'Non Residential-Finish&amp; Imp'!V25</f>
        <v>-20986595</v>
      </c>
      <c r="Z38" s="13">
        <f>Y38/'Non Residential-Finish&amp; Imp'!V25</f>
        <v>-0.4210012524562558</v>
      </c>
      <c r="AA38" s="12">
        <f t="shared" si="9"/>
        <v>162687021</v>
      </c>
      <c r="AC38" s="3"/>
      <c r="AD38" s="3"/>
      <c r="AE38" s="2"/>
      <c r="AF38" s="2"/>
      <c r="AG38" s="2"/>
      <c r="AH38" s="2"/>
      <c r="AI38" s="2"/>
      <c r="AJ38" s="2"/>
      <c r="AK38" s="2"/>
      <c r="AL38" s="2"/>
      <c r="AM38" s="2"/>
      <c r="AN38" s="2"/>
      <c r="AO38" s="2"/>
      <c r="AP38" s="2"/>
      <c r="AQ38" s="2"/>
    </row>
    <row r="39" spans="1:43" x14ac:dyDescent="0.2">
      <c r="A39" s="26" t="s">
        <v>25</v>
      </c>
      <c r="B39" s="9">
        <v>2007</v>
      </c>
      <c r="C39" s="45">
        <v>0</v>
      </c>
      <c r="D39" s="43">
        <v>0</v>
      </c>
      <c r="E39" s="107"/>
      <c r="F39" s="108"/>
      <c r="G39" s="45">
        <v>59</v>
      </c>
      <c r="H39" s="43">
        <v>28235499</v>
      </c>
      <c r="I39" s="45">
        <v>9</v>
      </c>
      <c r="J39" s="43">
        <v>1137104</v>
      </c>
      <c r="K39" s="45">
        <v>0</v>
      </c>
      <c r="L39" s="43">
        <v>0</v>
      </c>
      <c r="M39" s="45">
        <v>1</v>
      </c>
      <c r="N39" s="43">
        <v>408000</v>
      </c>
      <c r="O39" s="45">
        <v>0</v>
      </c>
      <c r="P39" s="43">
        <v>0</v>
      </c>
      <c r="Q39" s="45">
        <v>0</v>
      </c>
      <c r="R39" s="43">
        <v>0</v>
      </c>
      <c r="S39" s="10">
        <v>7</v>
      </c>
      <c r="T39" s="10">
        <v>22478574</v>
      </c>
      <c r="U39" s="21">
        <f t="shared" si="7"/>
        <v>76</v>
      </c>
      <c r="V39" s="22">
        <f t="shared" si="8"/>
        <v>52259177</v>
      </c>
      <c r="W39" s="19">
        <f>U39-'Non Residential-Finish&amp; Imp'!U26</f>
        <v>3</v>
      </c>
      <c r="X39" s="13">
        <f>W39/'Non Residential-Finish&amp; Imp'!U26</f>
        <v>4.1095890410958902E-2</v>
      </c>
      <c r="Y39" s="12">
        <f>V39-'Non Residential-Finish&amp; Imp'!V26</f>
        <v>6495487</v>
      </c>
      <c r="Z39" s="13">
        <f>Y39/'Non Residential-Finish&amp; Imp'!V26</f>
        <v>0.14193538589217783</v>
      </c>
      <c r="AA39" s="12">
        <f t="shared" si="9"/>
        <v>169182508</v>
      </c>
      <c r="AC39" s="3"/>
      <c r="AD39" s="3"/>
      <c r="AE39" s="2"/>
      <c r="AF39" s="2"/>
      <c r="AG39" s="2"/>
      <c r="AH39" s="2"/>
      <c r="AI39" s="2"/>
      <c r="AJ39" s="2"/>
      <c r="AK39" s="2"/>
      <c r="AL39" s="2"/>
      <c r="AM39" s="2"/>
      <c r="AN39" s="2"/>
      <c r="AO39" s="2"/>
      <c r="AP39" s="2"/>
      <c r="AQ39" s="2"/>
    </row>
    <row r="40" spans="1:43" x14ac:dyDescent="0.2">
      <c r="A40" s="26" t="s">
        <v>26</v>
      </c>
      <c r="B40" s="9">
        <v>2007</v>
      </c>
      <c r="C40" s="45">
        <v>0</v>
      </c>
      <c r="D40" s="43">
        <v>0</v>
      </c>
      <c r="E40" s="107"/>
      <c r="F40" s="108"/>
      <c r="G40" s="45">
        <v>65</v>
      </c>
      <c r="H40" s="43">
        <v>15364096</v>
      </c>
      <c r="I40" s="45">
        <v>25</v>
      </c>
      <c r="J40" s="43">
        <v>21197764</v>
      </c>
      <c r="K40" s="45">
        <v>0</v>
      </c>
      <c r="L40" s="43">
        <v>0</v>
      </c>
      <c r="M40" s="45">
        <v>3</v>
      </c>
      <c r="N40" s="43">
        <v>1026200</v>
      </c>
      <c r="O40" s="45">
        <v>0</v>
      </c>
      <c r="P40" s="43">
        <v>0</v>
      </c>
      <c r="Q40" s="45">
        <v>0</v>
      </c>
      <c r="R40" s="43">
        <v>0</v>
      </c>
      <c r="S40" s="10">
        <v>7</v>
      </c>
      <c r="T40" s="10">
        <v>4191002</v>
      </c>
      <c r="U40" s="21">
        <f t="shared" si="7"/>
        <v>100</v>
      </c>
      <c r="V40" s="22">
        <f t="shared" si="8"/>
        <v>41779062</v>
      </c>
      <c r="W40" s="19">
        <f>U40-'Non Residential-Finish&amp; Imp'!U27</f>
        <v>8</v>
      </c>
      <c r="X40" s="13">
        <f>W40/'Non Residential-Finish&amp; Imp'!U27</f>
        <v>8.6956521739130432E-2</v>
      </c>
      <c r="Y40" s="12">
        <f>V40-'Non Residential-Finish&amp; Imp'!V27</f>
        <v>21701121</v>
      </c>
      <c r="Z40" s="13">
        <f>Y40/'Non Residential-Finish&amp; Imp'!V27</f>
        <v>1.0808439470959696</v>
      </c>
      <c r="AA40" s="12">
        <f t="shared" si="9"/>
        <v>190883629</v>
      </c>
      <c r="AC40" s="3"/>
      <c r="AD40" s="3"/>
      <c r="AE40" s="2"/>
      <c r="AF40" s="2"/>
      <c r="AG40" s="2"/>
      <c r="AH40" s="2"/>
      <c r="AI40" s="2"/>
      <c r="AJ40" s="2"/>
      <c r="AK40" s="2"/>
      <c r="AL40" s="2"/>
      <c r="AM40" s="2"/>
      <c r="AN40" s="2"/>
      <c r="AO40" s="2"/>
      <c r="AP40" s="2"/>
      <c r="AQ40" s="2"/>
    </row>
    <row r="41" spans="1:43" x14ac:dyDescent="0.2">
      <c r="A41" s="26" t="s">
        <v>27</v>
      </c>
      <c r="B41" s="9">
        <v>2007</v>
      </c>
      <c r="C41" s="45">
        <v>0</v>
      </c>
      <c r="D41" s="43">
        <v>0</v>
      </c>
      <c r="E41" s="107"/>
      <c r="F41" s="108"/>
      <c r="G41" s="45">
        <v>61</v>
      </c>
      <c r="H41" s="43">
        <v>59985489</v>
      </c>
      <c r="I41" s="45">
        <v>17</v>
      </c>
      <c r="J41" s="43">
        <v>18976035</v>
      </c>
      <c r="K41" s="45">
        <v>0</v>
      </c>
      <c r="L41" s="43">
        <v>0</v>
      </c>
      <c r="M41" s="45">
        <v>0</v>
      </c>
      <c r="N41" s="43">
        <v>0</v>
      </c>
      <c r="O41" s="45">
        <v>0</v>
      </c>
      <c r="P41" s="43">
        <v>0</v>
      </c>
      <c r="Q41" s="45">
        <v>0</v>
      </c>
      <c r="R41" s="43">
        <v>0</v>
      </c>
      <c r="S41" s="10">
        <v>3</v>
      </c>
      <c r="T41" s="10">
        <v>11052092</v>
      </c>
      <c r="U41" s="21">
        <f t="shared" si="7"/>
        <v>81</v>
      </c>
      <c r="V41" s="22">
        <f t="shared" si="8"/>
        <v>90013616</v>
      </c>
      <c r="W41" s="19">
        <f>U41-'Non Residential-Finish&amp; Imp'!U28</f>
        <v>0</v>
      </c>
      <c r="X41" s="13">
        <f>W41/'Non Residential-Finish&amp; Imp'!U28</f>
        <v>0</v>
      </c>
      <c r="Y41" s="12">
        <f>V41-'Non Residential-Finish&amp; Imp'!V28</f>
        <v>62751950</v>
      </c>
      <c r="Z41" s="13">
        <f>Y41/'Non Residential-Finish&amp; Imp'!V28</f>
        <v>2.3018384129568603</v>
      </c>
      <c r="AA41" s="12">
        <f t="shared" si="9"/>
        <v>253635579</v>
      </c>
      <c r="AC41" s="3"/>
      <c r="AD41" s="3"/>
      <c r="AE41" s="2"/>
      <c r="AF41" s="2"/>
      <c r="AG41" s="2"/>
      <c r="AH41" s="2"/>
      <c r="AI41" s="2"/>
      <c r="AJ41" s="2"/>
      <c r="AK41" s="2"/>
      <c r="AL41" s="2"/>
      <c r="AM41" s="2"/>
      <c r="AN41" s="2"/>
      <c r="AO41" s="2"/>
      <c r="AP41" s="2"/>
      <c r="AQ41" s="2"/>
    </row>
    <row r="42" spans="1:43" x14ac:dyDescent="0.2">
      <c r="A42" s="26" t="s">
        <v>28</v>
      </c>
      <c r="B42" s="9">
        <v>2007</v>
      </c>
      <c r="C42" s="45">
        <v>0</v>
      </c>
      <c r="D42" s="43">
        <v>0</v>
      </c>
      <c r="E42" s="107"/>
      <c r="F42" s="108"/>
      <c r="G42" s="45">
        <v>61</v>
      </c>
      <c r="H42" s="43">
        <v>18367940</v>
      </c>
      <c r="I42" s="45">
        <v>11</v>
      </c>
      <c r="J42" s="43">
        <v>12000805</v>
      </c>
      <c r="K42" s="45">
        <v>0</v>
      </c>
      <c r="L42" s="43">
        <v>0</v>
      </c>
      <c r="M42" s="45">
        <v>1</v>
      </c>
      <c r="N42" s="43">
        <v>884280</v>
      </c>
      <c r="O42" s="45">
        <v>0</v>
      </c>
      <c r="P42" s="43">
        <v>0</v>
      </c>
      <c r="Q42" s="45">
        <v>0</v>
      </c>
      <c r="R42" s="43">
        <v>0</v>
      </c>
      <c r="S42" s="10">
        <v>5</v>
      </c>
      <c r="T42" s="10">
        <v>3636975</v>
      </c>
      <c r="U42" s="21">
        <f t="shared" si="7"/>
        <v>78</v>
      </c>
      <c r="V42" s="22">
        <f t="shared" si="8"/>
        <v>34890000</v>
      </c>
      <c r="W42" s="19">
        <f>U42-'Non Residential-Finish&amp; Imp'!U29</f>
        <v>23</v>
      </c>
      <c r="X42" s="13">
        <f>W42/'Non Residential-Finish&amp; Imp'!U29</f>
        <v>0.41818181818181815</v>
      </c>
      <c r="Y42" s="12">
        <f>V42-'Non Residential-Finish&amp; Imp'!V29</f>
        <v>16741699</v>
      </c>
      <c r="Z42" s="13">
        <f>Y42/'Non Residential-Finish&amp; Imp'!V29</f>
        <v>0.92249401197390324</v>
      </c>
      <c r="AA42" s="12">
        <f t="shared" si="9"/>
        <v>270377278</v>
      </c>
      <c r="AC42" s="3"/>
      <c r="AD42" s="3"/>
      <c r="AE42" s="2"/>
      <c r="AF42" s="2"/>
      <c r="AG42" s="2"/>
      <c r="AH42" s="2"/>
      <c r="AI42" s="2"/>
      <c r="AJ42" s="2"/>
      <c r="AK42" s="2"/>
      <c r="AL42" s="2"/>
      <c r="AM42" s="2"/>
      <c r="AN42" s="2"/>
      <c r="AO42" s="2"/>
      <c r="AP42" s="2"/>
      <c r="AQ42" s="2"/>
    </row>
    <row r="43" spans="1:43" ht="13.5" thickBot="1" x14ac:dyDescent="0.25">
      <c r="A43" s="27" t="s">
        <v>29</v>
      </c>
      <c r="B43" s="15">
        <v>2007</v>
      </c>
      <c r="C43" s="46">
        <f>SUM(C31:C42)</f>
        <v>0</v>
      </c>
      <c r="D43" s="44">
        <f>SUM(D31:D42)</f>
        <v>0</v>
      </c>
      <c r="E43" s="109"/>
      <c r="F43" s="110"/>
      <c r="G43" s="46">
        <f t="shared" ref="G43:W43" si="10">SUM(G31:G42)</f>
        <v>781</v>
      </c>
      <c r="H43" s="44">
        <f t="shared" si="10"/>
        <v>321053853</v>
      </c>
      <c r="I43" s="46">
        <f t="shared" si="10"/>
        <v>163</v>
      </c>
      <c r="J43" s="44">
        <f t="shared" si="10"/>
        <v>203271597</v>
      </c>
      <c r="K43" s="46">
        <f t="shared" si="10"/>
        <v>3</v>
      </c>
      <c r="L43" s="44">
        <f t="shared" si="10"/>
        <v>676000</v>
      </c>
      <c r="M43" s="46">
        <f t="shared" si="10"/>
        <v>11</v>
      </c>
      <c r="N43" s="44">
        <f t="shared" si="10"/>
        <v>7195410</v>
      </c>
      <c r="O43" s="46">
        <f t="shared" si="10"/>
        <v>0</v>
      </c>
      <c r="P43" s="44">
        <f t="shared" si="10"/>
        <v>0</v>
      </c>
      <c r="Q43" s="46">
        <f t="shared" si="10"/>
        <v>0</v>
      </c>
      <c r="R43" s="44">
        <f t="shared" si="10"/>
        <v>0</v>
      </c>
      <c r="S43" s="16">
        <f t="shared" si="10"/>
        <v>64</v>
      </c>
      <c r="T43" s="16">
        <f t="shared" si="10"/>
        <v>67090001</v>
      </c>
      <c r="U43" s="23">
        <f t="shared" si="10"/>
        <v>1022</v>
      </c>
      <c r="V43" s="24">
        <f t="shared" si="10"/>
        <v>599286861</v>
      </c>
      <c r="W43" s="20">
        <f t="shared" si="10"/>
        <v>354</v>
      </c>
      <c r="X43" s="18">
        <f>W43/'Non Residential-Finish&amp; Imp'!U30</f>
        <v>0.52994011976047906</v>
      </c>
      <c r="Y43" s="17">
        <f>SUM(Y31:Y42)</f>
        <v>270377278</v>
      </c>
      <c r="Z43" s="18">
        <f>Y43/'Non Residential-Finish&amp; Imp'!V30</f>
        <v>0.82204135110286525</v>
      </c>
      <c r="AA43" s="17">
        <f>Y43</f>
        <v>270377278</v>
      </c>
      <c r="AC43" s="2"/>
      <c r="AD43" s="2"/>
      <c r="AE43" s="2"/>
      <c r="AF43" s="2"/>
      <c r="AG43" s="2"/>
      <c r="AH43" s="2"/>
      <c r="AI43" s="2"/>
      <c r="AJ43" s="2"/>
      <c r="AK43" s="2"/>
      <c r="AL43" s="2"/>
      <c r="AM43" s="2"/>
      <c r="AN43" s="2"/>
      <c r="AO43" s="2"/>
      <c r="AP43" s="2"/>
      <c r="AQ43" s="2"/>
    </row>
    <row r="44" spans="1:43" x14ac:dyDescent="0.2">
      <c r="A44" s="26" t="s">
        <v>17</v>
      </c>
      <c r="B44" s="9">
        <v>2008</v>
      </c>
      <c r="C44" s="45">
        <v>0</v>
      </c>
      <c r="D44" s="43">
        <v>0</v>
      </c>
      <c r="E44" s="107"/>
      <c r="F44" s="108"/>
      <c r="G44" s="45">
        <v>57</v>
      </c>
      <c r="H44" s="43">
        <v>46925735</v>
      </c>
      <c r="I44" s="45">
        <v>7</v>
      </c>
      <c r="J44" s="43">
        <v>5972887</v>
      </c>
      <c r="K44" s="45">
        <v>0</v>
      </c>
      <c r="L44" s="43">
        <v>0</v>
      </c>
      <c r="M44" s="45">
        <v>1</v>
      </c>
      <c r="N44" s="43">
        <v>450000</v>
      </c>
      <c r="O44" s="45">
        <v>0</v>
      </c>
      <c r="P44" s="43">
        <v>0</v>
      </c>
      <c r="Q44" s="45">
        <v>0</v>
      </c>
      <c r="R44" s="43">
        <v>0</v>
      </c>
      <c r="S44" s="10">
        <v>8</v>
      </c>
      <c r="T44" s="10">
        <v>15499809</v>
      </c>
      <c r="U44" s="21">
        <f t="shared" ref="U44:U55" si="11">SUM(C44+G44+I44+K44+M44+O44+Q44+S44)</f>
        <v>73</v>
      </c>
      <c r="V44" s="22">
        <f t="shared" ref="V44:V55" si="12">SUM(D44+H44+J44+L44+N44+P44+R44+T44)</f>
        <v>68848431</v>
      </c>
      <c r="W44" s="19">
        <f>U44-'Non Residential-Finish&amp; Imp'!U31</f>
        <v>-20</v>
      </c>
      <c r="X44" s="13">
        <f>W44/'Non Residential-Finish&amp; Imp'!U31</f>
        <v>-0.21505376344086022</v>
      </c>
      <c r="Y44" s="12">
        <f>V44-'Non Residential-Finish&amp; Imp'!V31</f>
        <v>41273934</v>
      </c>
      <c r="Z44" s="13">
        <f>Y44/'Non Residential-Finish&amp; Imp'!V31</f>
        <v>1.496815481348581</v>
      </c>
      <c r="AA44" s="12">
        <f>Y44</f>
        <v>41273934</v>
      </c>
      <c r="AC44" s="3"/>
      <c r="AD44" s="3"/>
      <c r="AE44" s="2"/>
      <c r="AF44" s="6"/>
      <c r="AG44" s="6"/>
      <c r="AH44" s="6"/>
      <c r="AI44" s="6"/>
      <c r="AJ44" s="6"/>
      <c r="AK44" s="6"/>
      <c r="AL44" s="6"/>
      <c r="AM44" s="6"/>
      <c r="AN44" s="6"/>
      <c r="AO44" s="6"/>
      <c r="AP44" s="6"/>
      <c r="AQ44" s="6"/>
    </row>
    <row r="45" spans="1:43" x14ac:dyDescent="0.2">
      <c r="A45" s="26" t="s">
        <v>18</v>
      </c>
      <c r="B45" s="9">
        <v>2008</v>
      </c>
      <c r="C45" s="45">
        <v>0</v>
      </c>
      <c r="D45" s="43">
        <v>0</v>
      </c>
      <c r="E45" s="107"/>
      <c r="F45" s="108"/>
      <c r="G45" s="45">
        <v>51</v>
      </c>
      <c r="H45" s="43">
        <v>16759127</v>
      </c>
      <c r="I45" s="45">
        <v>9</v>
      </c>
      <c r="J45" s="43">
        <v>957178</v>
      </c>
      <c r="K45" s="45">
        <v>0</v>
      </c>
      <c r="L45" s="43">
        <v>0</v>
      </c>
      <c r="M45" s="45">
        <v>1</v>
      </c>
      <c r="N45" s="43">
        <v>31680</v>
      </c>
      <c r="O45" s="45">
        <v>0</v>
      </c>
      <c r="P45" s="43">
        <v>0</v>
      </c>
      <c r="Q45" s="45">
        <v>0</v>
      </c>
      <c r="R45" s="43">
        <v>0</v>
      </c>
      <c r="S45" s="10">
        <v>2</v>
      </c>
      <c r="T45" s="10">
        <v>3805648</v>
      </c>
      <c r="U45" s="21">
        <f t="shared" si="11"/>
        <v>63</v>
      </c>
      <c r="V45" s="22">
        <f t="shared" si="12"/>
        <v>21553633</v>
      </c>
      <c r="W45" s="19">
        <f>U45-'Non Residential-Finish&amp; Imp'!U32</f>
        <v>6</v>
      </c>
      <c r="X45" s="13">
        <f>W45/'Non Residential-Finish&amp; Imp'!U32</f>
        <v>0.10526315789473684</v>
      </c>
      <c r="Y45" s="12">
        <f>V45-'Non Residential-Finish&amp; Imp'!V32</f>
        <v>-57417106</v>
      </c>
      <c r="Z45" s="13">
        <f>Y45/'Non Residential-Finish&amp; Imp'!V32</f>
        <v>-0.72706811063272436</v>
      </c>
      <c r="AA45" s="12">
        <f t="shared" ref="AA45:AA55" si="13">AA44+Y45</f>
        <v>-16143172</v>
      </c>
      <c r="AC45" s="3"/>
      <c r="AD45" s="3"/>
      <c r="AE45" s="2"/>
      <c r="AF45" s="6"/>
      <c r="AG45" s="6"/>
      <c r="AH45" s="6"/>
      <c r="AI45" s="6"/>
      <c r="AJ45" s="6"/>
      <c r="AK45" s="6"/>
      <c r="AL45" s="6"/>
      <c r="AM45" s="6"/>
      <c r="AN45" s="6"/>
      <c r="AO45" s="6"/>
      <c r="AP45" s="6"/>
      <c r="AQ45" s="6"/>
    </row>
    <row r="46" spans="1:43" x14ac:dyDescent="0.2">
      <c r="A46" s="26" t="s">
        <v>19</v>
      </c>
      <c r="B46" s="9">
        <v>2008</v>
      </c>
      <c r="C46" s="45">
        <v>0</v>
      </c>
      <c r="D46" s="43">
        <v>0</v>
      </c>
      <c r="E46" s="107"/>
      <c r="F46" s="108"/>
      <c r="G46" s="45">
        <v>53</v>
      </c>
      <c r="H46" s="43">
        <v>53615435</v>
      </c>
      <c r="I46" s="45">
        <v>17</v>
      </c>
      <c r="J46" s="43">
        <v>12110597</v>
      </c>
      <c r="K46" s="45">
        <v>0</v>
      </c>
      <c r="L46" s="43">
        <v>0</v>
      </c>
      <c r="M46" s="45">
        <v>2</v>
      </c>
      <c r="N46" s="43">
        <v>399000</v>
      </c>
      <c r="O46" s="45">
        <v>0</v>
      </c>
      <c r="P46" s="43">
        <v>0</v>
      </c>
      <c r="Q46" s="45">
        <v>0</v>
      </c>
      <c r="R46" s="43">
        <v>0</v>
      </c>
      <c r="S46" s="10">
        <v>4</v>
      </c>
      <c r="T46" s="10">
        <v>1543129</v>
      </c>
      <c r="U46" s="21">
        <f t="shared" si="11"/>
        <v>76</v>
      </c>
      <c r="V46" s="22">
        <f t="shared" si="12"/>
        <v>67668161</v>
      </c>
      <c r="W46" s="19">
        <f>U46-'Non Residential-Finish&amp; Imp'!U33</f>
        <v>-21</v>
      </c>
      <c r="X46" s="13">
        <f>W46/'Non Residential-Finish&amp; Imp'!U33</f>
        <v>-0.21649484536082475</v>
      </c>
      <c r="Y46" s="12">
        <f>V46-'Non Residential-Finish&amp; Imp'!V33</f>
        <v>14282507</v>
      </c>
      <c r="Z46" s="13">
        <f>Y46/'Non Residential-Finish&amp; Imp'!V33</f>
        <v>0.26753455151078603</v>
      </c>
      <c r="AA46" s="12">
        <f t="shared" si="13"/>
        <v>-1860665</v>
      </c>
      <c r="AC46" s="3"/>
      <c r="AD46" s="3"/>
      <c r="AF46" s="126"/>
      <c r="AG46" s="126"/>
      <c r="AH46" s="126"/>
      <c r="AI46" s="126"/>
      <c r="AJ46" s="126"/>
      <c r="AK46" s="126"/>
      <c r="AL46" s="126"/>
      <c r="AM46" s="126"/>
      <c r="AN46" s="126"/>
      <c r="AO46" s="126"/>
      <c r="AP46" s="126"/>
      <c r="AQ46" s="126"/>
    </row>
    <row r="47" spans="1:43" x14ac:dyDescent="0.2">
      <c r="A47" s="26" t="s">
        <v>20</v>
      </c>
      <c r="B47" s="9">
        <v>2008</v>
      </c>
      <c r="C47" s="45">
        <v>1</v>
      </c>
      <c r="D47" s="43">
        <v>53808</v>
      </c>
      <c r="E47" s="107"/>
      <c r="F47" s="108"/>
      <c r="G47" s="45">
        <v>65</v>
      </c>
      <c r="H47" s="43">
        <v>33870651</v>
      </c>
      <c r="I47" s="45">
        <v>10</v>
      </c>
      <c r="J47" s="43">
        <v>3357566</v>
      </c>
      <c r="K47" s="45">
        <v>0</v>
      </c>
      <c r="L47" s="43">
        <v>0</v>
      </c>
      <c r="M47" s="45">
        <v>1</v>
      </c>
      <c r="N47" s="43">
        <v>18000</v>
      </c>
      <c r="O47" s="45">
        <v>0</v>
      </c>
      <c r="P47" s="43">
        <v>0</v>
      </c>
      <c r="Q47" s="45">
        <v>0</v>
      </c>
      <c r="R47" s="43">
        <v>0</v>
      </c>
      <c r="S47" s="10">
        <v>8</v>
      </c>
      <c r="T47" s="10">
        <v>15138624</v>
      </c>
      <c r="U47" s="21">
        <f t="shared" si="11"/>
        <v>85</v>
      </c>
      <c r="V47" s="22">
        <f t="shared" si="12"/>
        <v>52438649</v>
      </c>
      <c r="W47" s="19">
        <f>U47-'Non Residential-Finish&amp; Imp'!U34</f>
        <v>-7</v>
      </c>
      <c r="X47" s="13">
        <f>W47/'Non Residential-Finish&amp; Imp'!U34</f>
        <v>-7.6086956521739135E-2</v>
      </c>
      <c r="Y47" s="12">
        <f>V47-'Non Residential-Finish&amp; Imp'!V34</f>
        <v>-3447211</v>
      </c>
      <c r="Z47" s="13">
        <f>Y47/'Non Residential-Finish&amp; Imp'!V34</f>
        <v>-6.1683062585061767E-2</v>
      </c>
      <c r="AA47" s="12">
        <f t="shared" si="13"/>
        <v>-5307876</v>
      </c>
      <c r="AC47" s="3"/>
      <c r="AD47" s="3"/>
      <c r="AE47" s="2"/>
      <c r="AF47" s="26"/>
      <c r="AG47" s="26"/>
      <c r="AH47" s="26"/>
      <c r="AI47" s="26"/>
      <c r="AJ47" s="26"/>
      <c r="AK47" s="26"/>
      <c r="AL47" s="26"/>
      <c r="AM47" s="26"/>
      <c r="AN47" s="26"/>
      <c r="AO47" s="26"/>
      <c r="AP47" s="26"/>
      <c r="AQ47" s="26"/>
    </row>
    <row r="48" spans="1:43" x14ac:dyDescent="0.2">
      <c r="A48" s="26" t="s">
        <v>21</v>
      </c>
      <c r="B48" s="9">
        <v>2008</v>
      </c>
      <c r="C48" s="45">
        <v>0</v>
      </c>
      <c r="D48" s="43">
        <v>0</v>
      </c>
      <c r="E48" s="107"/>
      <c r="F48" s="108"/>
      <c r="G48" s="45">
        <v>51</v>
      </c>
      <c r="H48" s="43">
        <v>43716168</v>
      </c>
      <c r="I48" s="45">
        <v>15</v>
      </c>
      <c r="J48" s="43">
        <v>37713273</v>
      </c>
      <c r="K48" s="45">
        <v>0</v>
      </c>
      <c r="L48" s="43">
        <v>0</v>
      </c>
      <c r="M48" s="45">
        <v>2</v>
      </c>
      <c r="N48" s="43">
        <v>925740</v>
      </c>
      <c r="O48" s="45">
        <v>0</v>
      </c>
      <c r="P48" s="43">
        <v>0</v>
      </c>
      <c r="Q48" s="45">
        <v>0</v>
      </c>
      <c r="R48" s="43">
        <v>0</v>
      </c>
      <c r="S48" s="10">
        <v>8</v>
      </c>
      <c r="T48" s="10">
        <v>12588791</v>
      </c>
      <c r="U48" s="21">
        <f t="shared" si="11"/>
        <v>76</v>
      </c>
      <c r="V48" s="22">
        <f t="shared" si="12"/>
        <v>94943972</v>
      </c>
      <c r="W48" s="19">
        <f>U48-'Non Residential-Finish&amp; Imp'!U35</f>
        <v>-25</v>
      </c>
      <c r="X48" s="13">
        <f>W48/'Non Residential-Finish&amp; Imp'!U35</f>
        <v>-0.24752475247524752</v>
      </c>
      <c r="Y48" s="12">
        <f>V48-'Non Residential-Finish&amp; Imp'!V35</f>
        <v>28883892</v>
      </c>
      <c r="Z48" s="13">
        <f>Y48/'Non Residential-Finish&amp; Imp'!V35</f>
        <v>0.43723670937122694</v>
      </c>
      <c r="AA48" s="12">
        <f t="shared" si="13"/>
        <v>23576016</v>
      </c>
      <c r="AC48" s="3"/>
      <c r="AD48" s="3"/>
      <c r="AE48" s="2"/>
      <c r="AF48" s="26"/>
      <c r="AG48" s="26"/>
      <c r="AH48" s="26"/>
      <c r="AI48" s="26"/>
      <c r="AJ48" s="26"/>
      <c r="AK48" s="26"/>
      <c r="AL48" s="26"/>
      <c r="AM48" s="26"/>
      <c r="AN48" s="26"/>
      <c r="AO48" s="26"/>
      <c r="AP48" s="26"/>
      <c r="AQ48" s="26"/>
    </row>
    <row r="49" spans="1:43" x14ac:dyDescent="0.2">
      <c r="A49" s="26" t="s">
        <v>30</v>
      </c>
      <c r="B49" s="9">
        <v>2008</v>
      </c>
      <c r="C49" s="45">
        <v>0</v>
      </c>
      <c r="D49" s="43">
        <v>0</v>
      </c>
      <c r="E49" s="107"/>
      <c r="F49" s="108"/>
      <c r="G49" s="45">
        <v>64</v>
      </c>
      <c r="H49" s="43">
        <v>29238473</v>
      </c>
      <c r="I49" s="45">
        <v>9</v>
      </c>
      <c r="J49" s="43">
        <v>2090127</v>
      </c>
      <c r="K49" s="45">
        <v>0</v>
      </c>
      <c r="L49" s="43">
        <v>0</v>
      </c>
      <c r="M49" s="45">
        <v>1</v>
      </c>
      <c r="N49" s="43">
        <v>80000</v>
      </c>
      <c r="O49" s="45">
        <v>0</v>
      </c>
      <c r="P49" s="43">
        <v>0</v>
      </c>
      <c r="Q49" s="45">
        <v>0</v>
      </c>
      <c r="R49" s="43">
        <v>0</v>
      </c>
      <c r="S49" s="10">
        <v>8</v>
      </c>
      <c r="T49" s="10">
        <v>1464692</v>
      </c>
      <c r="U49" s="21">
        <f t="shared" si="11"/>
        <v>82</v>
      </c>
      <c r="V49" s="22">
        <f t="shared" si="12"/>
        <v>32873292</v>
      </c>
      <c r="W49" s="19">
        <f>U49-'Non Residential-Finish&amp; Imp'!U36</f>
        <v>-26</v>
      </c>
      <c r="X49" s="13">
        <f>W49/'Non Residential-Finish&amp; Imp'!U36</f>
        <v>-0.24074074074074073</v>
      </c>
      <c r="Y49" s="12">
        <f>V49-'Non Residential-Finish&amp; Imp'!V36</f>
        <v>-8006518</v>
      </c>
      <c r="Z49" s="13">
        <f>Y49/'Non Residential-Finish&amp; Imp'!V36</f>
        <v>-0.19585506879802034</v>
      </c>
      <c r="AA49" s="12">
        <f t="shared" si="13"/>
        <v>15569498</v>
      </c>
      <c r="AC49" s="3"/>
      <c r="AD49" s="3"/>
      <c r="AE49" s="2"/>
      <c r="AF49" s="2"/>
      <c r="AG49" s="2"/>
      <c r="AH49" s="2"/>
      <c r="AI49" s="2"/>
      <c r="AJ49" s="2"/>
      <c r="AK49" s="2"/>
      <c r="AL49" s="2"/>
      <c r="AM49" s="2"/>
      <c r="AN49" s="2"/>
      <c r="AO49" s="2"/>
      <c r="AP49" s="2"/>
      <c r="AQ49" s="2"/>
    </row>
    <row r="50" spans="1:43" x14ac:dyDescent="0.2">
      <c r="A50" s="26" t="s">
        <v>23</v>
      </c>
      <c r="B50" s="9">
        <v>2008</v>
      </c>
      <c r="C50" s="45">
        <v>0</v>
      </c>
      <c r="D50" s="43">
        <v>0</v>
      </c>
      <c r="E50" s="107"/>
      <c r="F50" s="108"/>
      <c r="G50" s="45">
        <v>60</v>
      </c>
      <c r="H50" s="43">
        <v>18835681</v>
      </c>
      <c r="I50" s="45">
        <v>17</v>
      </c>
      <c r="J50" s="43">
        <v>11823739</v>
      </c>
      <c r="K50" s="45">
        <v>0</v>
      </c>
      <c r="L50" s="43">
        <v>0</v>
      </c>
      <c r="M50" s="45">
        <v>1</v>
      </c>
      <c r="N50" s="43">
        <v>600000</v>
      </c>
      <c r="O50" s="45">
        <v>0</v>
      </c>
      <c r="P50" s="43">
        <v>0</v>
      </c>
      <c r="Q50" s="45">
        <v>0</v>
      </c>
      <c r="R50" s="43">
        <v>0</v>
      </c>
      <c r="S50" s="10">
        <v>2</v>
      </c>
      <c r="T50" s="10">
        <v>60000</v>
      </c>
      <c r="U50" s="21">
        <f t="shared" si="11"/>
        <v>80</v>
      </c>
      <c r="V50" s="22">
        <f t="shared" si="12"/>
        <v>31319420</v>
      </c>
      <c r="W50" s="19">
        <f>U50-'Non Residential-Finish&amp; Imp'!U37</f>
        <v>17</v>
      </c>
      <c r="X50" s="13">
        <f>W50/'Non Residential-Finish&amp; Imp'!U37</f>
        <v>0.26984126984126983</v>
      </c>
      <c r="Y50" s="12">
        <f>V50-'Non Residential-Finish&amp; Imp'!V37</f>
        <v>2593705</v>
      </c>
      <c r="Z50" s="13">
        <f>Y50/'Non Residential-Finish&amp; Imp'!V37</f>
        <v>9.029209542738971E-2</v>
      </c>
      <c r="AA50" s="12">
        <f t="shared" si="13"/>
        <v>18163203</v>
      </c>
      <c r="AC50" s="3"/>
      <c r="AD50" s="3"/>
      <c r="AE50" s="2"/>
      <c r="AF50" s="2"/>
      <c r="AG50" s="2"/>
      <c r="AH50" s="2"/>
      <c r="AI50" s="2"/>
      <c r="AJ50" s="2"/>
      <c r="AK50" s="2"/>
      <c r="AL50" s="2"/>
      <c r="AM50" s="2"/>
      <c r="AN50" s="2"/>
      <c r="AO50" s="2"/>
      <c r="AP50" s="2"/>
      <c r="AQ50" s="2"/>
    </row>
    <row r="51" spans="1:43" x14ac:dyDescent="0.2">
      <c r="A51" s="26" t="s">
        <v>24</v>
      </c>
      <c r="B51" s="9">
        <v>2008</v>
      </c>
      <c r="C51" s="45">
        <v>0</v>
      </c>
      <c r="D51" s="43">
        <v>0</v>
      </c>
      <c r="E51" s="107"/>
      <c r="F51" s="108"/>
      <c r="G51" s="45">
        <v>54</v>
      </c>
      <c r="H51" s="43">
        <v>27568592</v>
      </c>
      <c r="I51" s="45">
        <v>11</v>
      </c>
      <c r="J51" s="43">
        <v>4134545</v>
      </c>
      <c r="K51" s="45">
        <v>0</v>
      </c>
      <c r="L51" s="43">
        <v>0</v>
      </c>
      <c r="M51" s="45">
        <v>1</v>
      </c>
      <c r="N51" s="43">
        <v>566320</v>
      </c>
      <c r="O51" s="45">
        <v>0</v>
      </c>
      <c r="P51" s="43">
        <v>0</v>
      </c>
      <c r="Q51" s="45">
        <v>0</v>
      </c>
      <c r="R51" s="43">
        <v>0</v>
      </c>
      <c r="S51" s="10">
        <v>6</v>
      </c>
      <c r="T51" s="10">
        <v>880769</v>
      </c>
      <c r="U51" s="21">
        <f t="shared" si="11"/>
        <v>72</v>
      </c>
      <c r="V51" s="22">
        <f t="shared" si="12"/>
        <v>33150226</v>
      </c>
      <c r="W51" s="19">
        <f>U51-'Non Residential-Finish&amp; Imp'!U38</f>
        <v>-4</v>
      </c>
      <c r="X51" s="13">
        <f>W51/'Non Residential-Finish&amp; Imp'!U38</f>
        <v>-5.2631578947368418E-2</v>
      </c>
      <c r="Y51" s="12">
        <f>V51-'Non Residential-Finish&amp; Imp'!V38</f>
        <v>4287575</v>
      </c>
      <c r="Z51" s="13">
        <f>Y51/'Non Residential-Finish&amp; Imp'!V38</f>
        <v>0.14855097683161536</v>
      </c>
      <c r="AA51" s="12">
        <f t="shared" si="13"/>
        <v>22450778</v>
      </c>
      <c r="AC51" s="3"/>
      <c r="AD51" s="3"/>
      <c r="AE51" s="2"/>
      <c r="AF51" s="2"/>
      <c r="AG51" s="2"/>
      <c r="AH51" s="2"/>
      <c r="AI51" s="2"/>
      <c r="AJ51" s="2"/>
      <c r="AK51" s="2"/>
      <c r="AL51" s="2"/>
      <c r="AM51" s="2"/>
      <c r="AN51" s="2"/>
      <c r="AO51" s="2"/>
      <c r="AP51" s="2"/>
      <c r="AQ51" s="2"/>
    </row>
    <row r="52" spans="1:43" x14ac:dyDescent="0.2">
      <c r="A52" s="26" t="s">
        <v>25</v>
      </c>
      <c r="B52" s="9">
        <v>2008</v>
      </c>
      <c r="C52" s="45">
        <v>0</v>
      </c>
      <c r="D52" s="43">
        <v>0</v>
      </c>
      <c r="E52" s="107"/>
      <c r="F52" s="108"/>
      <c r="G52" s="45">
        <v>73</v>
      </c>
      <c r="H52" s="43">
        <v>59448518</v>
      </c>
      <c r="I52" s="45">
        <v>3</v>
      </c>
      <c r="J52" s="43">
        <v>3716370</v>
      </c>
      <c r="K52" s="45">
        <v>0</v>
      </c>
      <c r="L52" s="43">
        <v>0</v>
      </c>
      <c r="M52" s="45">
        <v>0</v>
      </c>
      <c r="N52" s="43">
        <v>0</v>
      </c>
      <c r="O52" s="45">
        <v>0</v>
      </c>
      <c r="P52" s="43">
        <v>0</v>
      </c>
      <c r="Q52" s="45">
        <v>0</v>
      </c>
      <c r="R52" s="43">
        <v>0</v>
      </c>
      <c r="S52" s="10">
        <v>11</v>
      </c>
      <c r="T52" s="10">
        <v>3835090</v>
      </c>
      <c r="U52" s="21">
        <f t="shared" si="11"/>
        <v>87</v>
      </c>
      <c r="V52" s="22">
        <f t="shared" si="12"/>
        <v>66999978</v>
      </c>
      <c r="W52" s="19">
        <f>U52-'Non Residential-Finish&amp; Imp'!U39</f>
        <v>11</v>
      </c>
      <c r="X52" s="13">
        <f>W52/'Non Residential-Finish&amp; Imp'!U39</f>
        <v>0.14473684210526316</v>
      </c>
      <c r="Y52" s="12">
        <f>V52-'Non Residential-Finish&amp; Imp'!V39</f>
        <v>14740801</v>
      </c>
      <c r="Z52" s="13">
        <f>Y52/'Non Residential-Finish&amp; Imp'!V39</f>
        <v>0.28207105136768612</v>
      </c>
      <c r="AA52" s="12">
        <f t="shared" si="13"/>
        <v>37191579</v>
      </c>
      <c r="AC52" s="3"/>
      <c r="AD52" s="3"/>
      <c r="AE52" s="2"/>
      <c r="AF52" s="2"/>
      <c r="AG52" s="2"/>
      <c r="AH52" s="2"/>
      <c r="AI52" s="2"/>
      <c r="AJ52" s="2"/>
      <c r="AK52" s="2"/>
      <c r="AL52" s="2"/>
      <c r="AM52" s="2"/>
      <c r="AN52" s="2"/>
      <c r="AO52" s="2"/>
      <c r="AP52" s="2"/>
      <c r="AQ52" s="2"/>
    </row>
    <row r="53" spans="1:43" x14ac:dyDescent="0.2">
      <c r="A53" s="26" t="s">
        <v>26</v>
      </c>
      <c r="B53" s="9">
        <v>2008</v>
      </c>
      <c r="C53" s="45">
        <v>0</v>
      </c>
      <c r="D53" s="43">
        <v>0</v>
      </c>
      <c r="E53" s="107"/>
      <c r="F53" s="108"/>
      <c r="G53" s="45">
        <v>69</v>
      </c>
      <c r="H53" s="43">
        <v>44043169</v>
      </c>
      <c r="I53" s="45">
        <v>19</v>
      </c>
      <c r="J53" s="43">
        <v>63698106</v>
      </c>
      <c r="K53" s="45">
        <v>0</v>
      </c>
      <c r="L53" s="43">
        <v>0</v>
      </c>
      <c r="M53" s="45">
        <v>1</v>
      </c>
      <c r="N53" s="43">
        <v>720000</v>
      </c>
      <c r="O53" s="45">
        <v>0</v>
      </c>
      <c r="P53" s="43">
        <v>0</v>
      </c>
      <c r="Q53" s="45">
        <v>0</v>
      </c>
      <c r="R53" s="43">
        <v>0</v>
      </c>
      <c r="S53" s="10">
        <v>6</v>
      </c>
      <c r="T53" s="10">
        <v>721824</v>
      </c>
      <c r="U53" s="21">
        <f t="shared" si="11"/>
        <v>95</v>
      </c>
      <c r="V53" s="22">
        <f t="shared" si="12"/>
        <v>109183099</v>
      </c>
      <c r="W53" s="19">
        <f>U53-'Non Residential-Finish&amp; Imp'!U40</f>
        <v>-5</v>
      </c>
      <c r="X53" s="13">
        <f>W53/'Non Residential-Finish&amp; Imp'!U40</f>
        <v>-0.05</v>
      </c>
      <c r="Y53" s="12">
        <f>V53-'Non Residential-Finish&amp; Imp'!V40</f>
        <v>67404037</v>
      </c>
      <c r="Z53" s="13">
        <f>Y53/'Non Residential-Finish&amp; Imp'!V40</f>
        <v>1.6133449094668522</v>
      </c>
      <c r="AA53" s="12">
        <f t="shared" si="13"/>
        <v>104595616</v>
      </c>
      <c r="AC53" s="3"/>
      <c r="AD53" s="3"/>
      <c r="AE53" s="2"/>
      <c r="AF53" s="2"/>
      <c r="AG53" s="2"/>
      <c r="AH53" s="2"/>
      <c r="AI53" s="2"/>
      <c r="AJ53" s="2"/>
      <c r="AK53" s="2"/>
      <c r="AL53" s="2"/>
      <c r="AM53" s="2"/>
      <c r="AN53" s="2"/>
      <c r="AO53" s="2"/>
      <c r="AP53" s="2"/>
      <c r="AQ53" s="2"/>
    </row>
    <row r="54" spans="1:43" x14ac:dyDescent="0.2">
      <c r="A54" s="26" t="s">
        <v>27</v>
      </c>
      <c r="B54" s="9">
        <v>2008</v>
      </c>
      <c r="C54" s="45">
        <v>0</v>
      </c>
      <c r="D54" s="43">
        <v>0</v>
      </c>
      <c r="E54" s="107"/>
      <c r="F54" s="108"/>
      <c r="G54" s="45">
        <v>41</v>
      </c>
      <c r="H54" s="43">
        <v>21079920</v>
      </c>
      <c r="I54" s="45">
        <v>12</v>
      </c>
      <c r="J54" s="43">
        <v>6086306</v>
      </c>
      <c r="K54" s="45">
        <v>0</v>
      </c>
      <c r="L54" s="43">
        <v>0</v>
      </c>
      <c r="M54" s="45">
        <v>0</v>
      </c>
      <c r="N54" s="43">
        <v>0</v>
      </c>
      <c r="O54" s="45">
        <v>0</v>
      </c>
      <c r="P54" s="43">
        <v>0</v>
      </c>
      <c r="Q54" s="45">
        <v>0</v>
      </c>
      <c r="R54" s="43">
        <v>0</v>
      </c>
      <c r="S54" s="10">
        <v>5</v>
      </c>
      <c r="T54" s="10">
        <v>10864326</v>
      </c>
      <c r="U54" s="21">
        <f t="shared" si="11"/>
        <v>58</v>
      </c>
      <c r="V54" s="22">
        <f t="shared" si="12"/>
        <v>38030552</v>
      </c>
      <c r="W54" s="19">
        <f>U54-'Non Residential-Finish&amp; Imp'!U41</f>
        <v>-23</v>
      </c>
      <c r="X54" s="13">
        <f>W54/'Non Residential-Finish&amp; Imp'!U41</f>
        <v>-0.2839506172839506</v>
      </c>
      <c r="Y54" s="12">
        <f>V54-'Non Residential-Finish&amp; Imp'!V41</f>
        <v>-51983064</v>
      </c>
      <c r="Z54" s="13">
        <f>Y54/'Non Residential-Finish&amp; Imp'!V41</f>
        <v>-0.57750223032924264</v>
      </c>
      <c r="AA54" s="12">
        <f t="shared" si="13"/>
        <v>52612552</v>
      </c>
      <c r="AC54" s="3"/>
      <c r="AD54" s="3"/>
      <c r="AE54" s="2"/>
      <c r="AF54" s="2"/>
      <c r="AG54" s="2"/>
      <c r="AH54" s="2"/>
      <c r="AI54" s="2"/>
      <c r="AJ54" s="2"/>
      <c r="AK54" s="2"/>
      <c r="AL54" s="2"/>
      <c r="AM54" s="2"/>
      <c r="AN54" s="2"/>
      <c r="AO54" s="2"/>
      <c r="AP54" s="2"/>
      <c r="AQ54" s="2"/>
    </row>
    <row r="55" spans="1:43" x14ac:dyDescent="0.2">
      <c r="A55" s="26" t="s">
        <v>28</v>
      </c>
      <c r="B55" s="9">
        <v>2008</v>
      </c>
      <c r="C55" s="45">
        <v>0</v>
      </c>
      <c r="D55" s="43">
        <v>0</v>
      </c>
      <c r="E55" s="107"/>
      <c r="F55" s="108"/>
      <c r="G55" s="45">
        <v>42</v>
      </c>
      <c r="H55" s="43">
        <v>27240436</v>
      </c>
      <c r="I55" s="45">
        <v>17</v>
      </c>
      <c r="J55" s="43">
        <v>14454661</v>
      </c>
      <c r="K55" s="45">
        <v>0</v>
      </c>
      <c r="L55" s="43">
        <v>0</v>
      </c>
      <c r="M55" s="45">
        <v>5</v>
      </c>
      <c r="N55" s="43">
        <v>684213</v>
      </c>
      <c r="O55" s="45">
        <v>0</v>
      </c>
      <c r="P55" s="43">
        <v>0</v>
      </c>
      <c r="Q55" s="45">
        <v>0</v>
      </c>
      <c r="R55" s="43">
        <v>0</v>
      </c>
      <c r="S55" s="10">
        <v>3</v>
      </c>
      <c r="T55" s="10">
        <v>2013358</v>
      </c>
      <c r="U55" s="21">
        <f t="shared" si="11"/>
        <v>67</v>
      </c>
      <c r="V55" s="22">
        <f t="shared" si="12"/>
        <v>44392668</v>
      </c>
      <c r="W55" s="19">
        <f>U55-'Non Residential-Finish&amp; Imp'!U42</f>
        <v>-11</v>
      </c>
      <c r="X55" s="13">
        <f>W55/'Non Residential-Finish&amp; Imp'!U42</f>
        <v>-0.14102564102564102</v>
      </c>
      <c r="Y55" s="12">
        <f>V55-'Non Residential-Finish&amp; Imp'!V42</f>
        <v>9502668</v>
      </c>
      <c r="Z55" s="13">
        <f>Y55/'Non Residential-Finish&amp; Imp'!V42</f>
        <v>0.27236079105760963</v>
      </c>
      <c r="AA55" s="12">
        <f t="shared" si="13"/>
        <v>62115220</v>
      </c>
      <c r="AC55" s="3"/>
      <c r="AD55" s="3"/>
      <c r="AE55" s="2"/>
      <c r="AF55" s="2"/>
      <c r="AG55" s="2"/>
      <c r="AH55" s="2"/>
      <c r="AI55" s="2"/>
      <c r="AJ55" s="2"/>
      <c r="AK55" s="2"/>
      <c r="AL55" s="2"/>
      <c r="AM55" s="2"/>
      <c r="AN55" s="2"/>
      <c r="AO55" s="2"/>
      <c r="AP55" s="2"/>
      <c r="AQ55" s="2"/>
    </row>
    <row r="56" spans="1:43" ht="13.5" thickBot="1" x14ac:dyDescent="0.25">
      <c r="A56" s="27" t="s">
        <v>29</v>
      </c>
      <c r="B56" s="15">
        <v>2008</v>
      </c>
      <c r="C56" s="46">
        <f>SUM(C44:C55)</f>
        <v>1</v>
      </c>
      <c r="D56" s="44">
        <f>SUM(D44:D55)</f>
        <v>53808</v>
      </c>
      <c r="E56" s="109"/>
      <c r="F56" s="110"/>
      <c r="G56" s="46">
        <f t="shared" ref="G56:V56" si="14">SUM(G44:G55)</f>
        <v>680</v>
      </c>
      <c r="H56" s="44">
        <f t="shared" si="14"/>
        <v>422341905</v>
      </c>
      <c r="I56" s="46">
        <f t="shared" si="14"/>
        <v>146</v>
      </c>
      <c r="J56" s="44">
        <f t="shared" si="14"/>
        <v>166115355</v>
      </c>
      <c r="K56" s="46">
        <f t="shared" si="14"/>
        <v>0</v>
      </c>
      <c r="L56" s="44">
        <f t="shared" si="14"/>
        <v>0</v>
      </c>
      <c r="M56" s="46">
        <f t="shared" si="14"/>
        <v>16</v>
      </c>
      <c r="N56" s="44">
        <f t="shared" si="14"/>
        <v>4474953</v>
      </c>
      <c r="O56" s="46">
        <f t="shared" si="14"/>
        <v>0</v>
      </c>
      <c r="P56" s="44">
        <f t="shared" si="14"/>
        <v>0</v>
      </c>
      <c r="Q56" s="46">
        <f t="shared" si="14"/>
        <v>0</v>
      </c>
      <c r="R56" s="44">
        <f t="shared" si="14"/>
        <v>0</v>
      </c>
      <c r="S56" s="16">
        <f t="shared" si="14"/>
        <v>71</v>
      </c>
      <c r="T56" s="16">
        <f t="shared" si="14"/>
        <v>68416060</v>
      </c>
      <c r="U56" s="23">
        <f t="shared" si="14"/>
        <v>914</v>
      </c>
      <c r="V56" s="24">
        <f t="shared" si="14"/>
        <v>661402081</v>
      </c>
      <c r="W56" s="20">
        <f>U56-'Non Residential-Finish&amp; Imp'!U43</f>
        <v>-108</v>
      </c>
      <c r="X56" s="18">
        <f>W56/'Non Residential-Finish&amp; Imp'!U43</f>
        <v>-0.10567514677103718</v>
      </c>
      <c r="Y56" s="17">
        <f>V56-'Non Residential-Finish&amp; Imp'!V43</f>
        <v>62115220</v>
      </c>
      <c r="Z56" s="18">
        <f>Y56/'Non Residential-Finish&amp; Imp'!V43</f>
        <v>0.10364855971704676</v>
      </c>
      <c r="AA56" s="17">
        <f>Y56</f>
        <v>62115220</v>
      </c>
      <c r="AC56" s="2"/>
      <c r="AD56" s="2"/>
      <c r="AE56" s="2"/>
      <c r="AF56" s="2"/>
      <c r="AG56" s="2"/>
      <c r="AH56" s="2"/>
      <c r="AI56" s="2"/>
      <c r="AJ56" s="2"/>
      <c r="AK56" s="2"/>
      <c r="AL56" s="2"/>
      <c r="AM56" s="2"/>
      <c r="AN56" s="2"/>
      <c r="AO56" s="2"/>
      <c r="AP56" s="2"/>
      <c r="AQ56" s="2"/>
    </row>
    <row r="57" spans="1:43" s="2" customFormat="1" x14ac:dyDescent="0.2">
      <c r="A57" s="26" t="s">
        <v>17</v>
      </c>
      <c r="B57" s="9">
        <v>2009</v>
      </c>
      <c r="C57" s="45">
        <v>0</v>
      </c>
      <c r="D57" s="43">
        <v>0</v>
      </c>
      <c r="E57" s="107"/>
      <c r="F57" s="108"/>
      <c r="G57" s="45">
        <v>32</v>
      </c>
      <c r="H57" s="43">
        <v>6359272</v>
      </c>
      <c r="I57" s="45">
        <v>4</v>
      </c>
      <c r="J57" s="43">
        <v>9300985</v>
      </c>
      <c r="K57" s="45">
        <v>0</v>
      </c>
      <c r="L57" s="43">
        <v>0</v>
      </c>
      <c r="M57" s="45">
        <v>2</v>
      </c>
      <c r="N57" s="43">
        <v>2906505</v>
      </c>
      <c r="O57" s="45">
        <v>0</v>
      </c>
      <c r="P57" s="43">
        <v>0</v>
      </c>
      <c r="Q57" s="45">
        <v>0</v>
      </c>
      <c r="R57" s="43">
        <v>0</v>
      </c>
      <c r="S57" s="10">
        <v>2</v>
      </c>
      <c r="T57" s="10">
        <v>120000</v>
      </c>
      <c r="U57" s="21">
        <f t="shared" ref="U57:U68" si="15">SUM(C57+G57+I57+K57+M57+O57+Q57+S57)</f>
        <v>40</v>
      </c>
      <c r="V57" s="22">
        <f t="shared" ref="V57:V68" si="16">SUM(D57+H57+J57+L57+N57+P57+R57+T57)</f>
        <v>18686762</v>
      </c>
      <c r="W57" s="19">
        <f>U57-'Non Residential-Finish&amp; Imp'!U44</f>
        <v>-33</v>
      </c>
      <c r="X57" s="13">
        <f>W57/'Non Residential-Finish&amp; Imp'!U44</f>
        <v>-0.45205479452054792</v>
      </c>
      <c r="Y57" s="12">
        <f>V57-'Non Residential-Finish&amp; Imp'!V44</f>
        <v>-50161669</v>
      </c>
      <c r="Z57" s="13">
        <f>Y57/'Non Residential-Finish&amp; Imp'!V44</f>
        <v>-0.72858114951087261</v>
      </c>
      <c r="AA57" s="12">
        <f>Y57</f>
        <v>-50161669</v>
      </c>
      <c r="AC57" s="3"/>
      <c r="AD57" s="3"/>
      <c r="AF57" s="6"/>
      <c r="AG57" s="6"/>
      <c r="AH57" s="6"/>
      <c r="AI57" s="6"/>
      <c r="AJ57" s="6"/>
      <c r="AK57" s="6"/>
      <c r="AL57" s="6"/>
      <c r="AM57" s="6"/>
      <c r="AN57" s="6"/>
      <c r="AO57" s="6"/>
      <c r="AP57" s="6"/>
      <c r="AQ57" s="6"/>
    </row>
    <row r="58" spans="1:43" x14ac:dyDescent="0.2">
      <c r="A58" s="26" t="s">
        <v>18</v>
      </c>
      <c r="B58" s="9">
        <v>2009</v>
      </c>
      <c r="C58" s="45">
        <v>0</v>
      </c>
      <c r="D58" s="43">
        <v>0</v>
      </c>
      <c r="E58" s="107"/>
      <c r="F58" s="108"/>
      <c r="G58" s="45">
        <v>52</v>
      </c>
      <c r="H58" s="43">
        <v>17542018</v>
      </c>
      <c r="I58" s="45">
        <v>5</v>
      </c>
      <c r="J58" s="43">
        <v>4772559</v>
      </c>
      <c r="K58" s="45">
        <v>0</v>
      </c>
      <c r="L58" s="43">
        <v>0</v>
      </c>
      <c r="M58" s="45">
        <v>0</v>
      </c>
      <c r="N58" s="43">
        <v>0</v>
      </c>
      <c r="O58" s="45">
        <v>0</v>
      </c>
      <c r="P58" s="43">
        <v>0</v>
      </c>
      <c r="Q58" s="45">
        <v>0</v>
      </c>
      <c r="R58" s="43">
        <v>0</v>
      </c>
      <c r="S58" s="10">
        <v>3</v>
      </c>
      <c r="T58" s="10">
        <v>1091475</v>
      </c>
      <c r="U58" s="21">
        <f t="shared" si="15"/>
        <v>60</v>
      </c>
      <c r="V58" s="22">
        <f t="shared" si="16"/>
        <v>23406052</v>
      </c>
      <c r="W58" s="19">
        <f>U58-'Non Residential-Finish&amp; Imp'!U45</f>
        <v>-3</v>
      </c>
      <c r="X58" s="13">
        <f>W58/'Non Residential-Finish&amp; Imp'!U45</f>
        <v>-4.7619047619047616E-2</v>
      </c>
      <c r="Y58" s="12">
        <f>V58-'Non Residential-Finish&amp; Imp'!V45</f>
        <v>1852419</v>
      </c>
      <c r="Z58" s="13">
        <f>Y58/'Non Residential-Finish&amp; Imp'!V45</f>
        <v>8.5944629381042165E-2</v>
      </c>
      <c r="AA58" s="12">
        <f t="shared" ref="AA58:AA68" si="17">AA57+Y58</f>
        <v>-48309250</v>
      </c>
      <c r="AC58" s="3"/>
      <c r="AD58" s="3"/>
      <c r="AE58" s="2"/>
      <c r="AF58" s="6"/>
      <c r="AG58" s="6"/>
      <c r="AH58" s="6"/>
      <c r="AI58" s="6"/>
      <c r="AJ58" s="6"/>
      <c r="AK58" s="6"/>
      <c r="AL58" s="6"/>
      <c r="AM58" s="6"/>
      <c r="AN58" s="6"/>
      <c r="AO58" s="6"/>
      <c r="AP58" s="6"/>
      <c r="AQ58" s="6"/>
    </row>
    <row r="59" spans="1:43" x14ac:dyDescent="0.2">
      <c r="A59" s="26" t="s">
        <v>19</v>
      </c>
      <c r="B59" s="9">
        <v>2009</v>
      </c>
      <c r="C59" s="45">
        <v>0</v>
      </c>
      <c r="D59" s="43">
        <v>0</v>
      </c>
      <c r="E59" s="107"/>
      <c r="F59" s="108"/>
      <c r="G59" s="45">
        <v>24</v>
      </c>
      <c r="H59" s="43">
        <v>26471936</v>
      </c>
      <c r="I59" s="45">
        <v>2</v>
      </c>
      <c r="J59" s="43">
        <v>189776</v>
      </c>
      <c r="K59" s="45">
        <v>0</v>
      </c>
      <c r="L59" s="43">
        <v>0</v>
      </c>
      <c r="M59" s="45">
        <v>3</v>
      </c>
      <c r="N59" s="43">
        <v>283800</v>
      </c>
      <c r="O59" s="45">
        <v>0</v>
      </c>
      <c r="P59" s="43">
        <v>0</v>
      </c>
      <c r="Q59" s="45">
        <v>0</v>
      </c>
      <c r="R59" s="43">
        <v>0</v>
      </c>
      <c r="S59" s="10">
        <v>8</v>
      </c>
      <c r="T59" s="10">
        <v>2132822</v>
      </c>
      <c r="U59" s="21">
        <f t="shared" si="15"/>
        <v>37</v>
      </c>
      <c r="V59" s="22">
        <f t="shared" si="16"/>
        <v>29078334</v>
      </c>
      <c r="W59" s="19">
        <f>U59-'Non Residential-Finish&amp; Imp'!U46</f>
        <v>-39</v>
      </c>
      <c r="X59" s="13">
        <f>W59/'Non Residential-Finish&amp; Imp'!U46</f>
        <v>-0.51315789473684215</v>
      </c>
      <c r="Y59" s="12">
        <f>V59-'Non Residential-Finish&amp; Imp'!V46</f>
        <v>-38589827</v>
      </c>
      <c r="Z59" s="13">
        <f>Y59/'Non Residential-Finish&amp; Imp'!V46</f>
        <v>-0.57028041592559309</v>
      </c>
      <c r="AA59" s="12">
        <f t="shared" si="17"/>
        <v>-86899077</v>
      </c>
      <c r="AC59" s="3"/>
      <c r="AD59" s="3"/>
      <c r="AE59" s="2"/>
      <c r="AF59" s="126"/>
      <c r="AG59" s="126"/>
      <c r="AH59" s="126"/>
      <c r="AI59" s="126"/>
      <c r="AJ59" s="126"/>
      <c r="AK59" s="126"/>
      <c r="AL59" s="126"/>
      <c r="AM59" s="126"/>
      <c r="AN59" s="126"/>
      <c r="AO59" s="126"/>
      <c r="AP59" s="126"/>
      <c r="AQ59" s="126"/>
    </row>
    <row r="60" spans="1:43" x14ac:dyDescent="0.2">
      <c r="A60" s="26" t="s">
        <v>20</v>
      </c>
      <c r="B60" s="9">
        <v>2009</v>
      </c>
      <c r="C60" s="45">
        <v>0</v>
      </c>
      <c r="D60" s="43">
        <v>0</v>
      </c>
      <c r="E60" s="107"/>
      <c r="F60" s="108"/>
      <c r="G60" s="45">
        <v>50</v>
      </c>
      <c r="H60" s="43">
        <v>27435979</v>
      </c>
      <c r="I60" s="45">
        <v>6</v>
      </c>
      <c r="J60" s="43">
        <v>2097982</v>
      </c>
      <c r="K60" s="45">
        <v>0</v>
      </c>
      <c r="L60" s="43">
        <v>0</v>
      </c>
      <c r="M60" s="45">
        <v>2</v>
      </c>
      <c r="N60" s="43">
        <v>349965</v>
      </c>
      <c r="O60" s="45">
        <v>0</v>
      </c>
      <c r="P60" s="43">
        <v>0</v>
      </c>
      <c r="Q60" s="45">
        <v>0</v>
      </c>
      <c r="R60" s="43">
        <v>0</v>
      </c>
      <c r="S60" s="10">
        <v>3</v>
      </c>
      <c r="T60" s="10">
        <v>3311333</v>
      </c>
      <c r="U60" s="21">
        <f t="shared" si="15"/>
        <v>61</v>
      </c>
      <c r="V60" s="22">
        <f t="shared" si="16"/>
        <v>33195259</v>
      </c>
      <c r="W60" s="19">
        <f>U60-'Non Residential-Finish&amp; Imp'!U47</f>
        <v>-24</v>
      </c>
      <c r="X60" s="13">
        <f>W60/'Non Residential-Finish&amp; Imp'!U47</f>
        <v>-0.28235294117647058</v>
      </c>
      <c r="Y60" s="12">
        <f>V60-'Non Residential-Finish&amp; Imp'!V47</f>
        <v>-19243390</v>
      </c>
      <c r="Z60" s="13">
        <f>Y60/'Non Residential-Finish&amp; Imp'!V47</f>
        <v>-0.36696959908330207</v>
      </c>
      <c r="AA60" s="12">
        <f t="shared" si="17"/>
        <v>-106142467</v>
      </c>
      <c r="AC60" s="3"/>
      <c r="AD60" s="3"/>
      <c r="AE60" s="2"/>
      <c r="AF60" s="26"/>
      <c r="AG60" s="26"/>
      <c r="AH60" s="26"/>
      <c r="AI60" s="26"/>
      <c r="AJ60" s="26"/>
      <c r="AK60" s="26"/>
      <c r="AL60" s="26"/>
      <c r="AM60" s="26"/>
      <c r="AN60" s="26"/>
      <c r="AO60" s="26"/>
      <c r="AP60" s="26"/>
      <c r="AQ60" s="26"/>
    </row>
    <row r="61" spans="1:43" x14ac:dyDescent="0.2">
      <c r="A61" s="26" t="s">
        <v>21</v>
      </c>
      <c r="B61" s="9">
        <v>2009</v>
      </c>
      <c r="C61" s="45">
        <v>1</v>
      </c>
      <c r="D61" s="43">
        <v>48000</v>
      </c>
      <c r="E61" s="107"/>
      <c r="F61" s="108"/>
      <c r="G61" s="45">
        <v>47</v>
      </c>
      <c r="H61" s="43">
        <v>11207135</v>
      </c>
      <c r="I61" s="45">
        <v>1</v>
      </c>
      <c r="J61" s="43">
        <v>253102</v>
      </c>
      <c r="K61" s="45">
        <v>0</v>
      </c>
      <c r="L61" s="43">
        <v>0</v>
      </c>
      <c r="M61" s="45">
        <v>0</v>
      </c>
      <c r="N61" s="43">
        <v>0</v>
      </c>
      <c r="O61" s="45">
        <v>0</v>
      </c>
      <c r="P61" s="43">
        <v>0</v>
      </c>
      <c r="Q61" s="45">
        <v>0</v>
      </c>
      <c r="R61" s="43">
        <v>0</v>
      </c>
      <c r="S61" s="10">
        <v>7</v>
      </c>
      <c r="T61" s="10">
        <v>19719217</v>
      </c>
      <c r="U61" s="21">
        <f t="shared" si="15"/>
        <v>56</v>
      </c>
      <c r="V61" s="22">
        <f t="shared" si="16"/>
        <v>31227454</v>
      </c>
      <c r="W61" s="19">
        <f>U61-'Non Residential-Finish&amp; Imp'!U48</f>
        <v>-20</v>
      </c>
      <c r="X61" s="13">
        <f>W61/'Non Residential-Finish&amp; Imp'!U48</f>
        <v>-0.26315789473684209</v>
      </c>
      <c r="Y61" s="12">
        <f>V61-'Non Residential-Finish&amp; Imp'!V48</f>
        <v>-63716518</v>
      </c>
      <c r="Z61" s="13">
        <f>Y61/'Non Residential-Finish&amp; Imp'!V48</f>
        <v>-0.67109598069059084</v>
      </c>
      <c r="AA61" s="12">
        <f t="shared" si="17"/>
        <v>-169858985</v>
      </c>
      <c r="AC61" s="3"/>
      <c r="AD61" s="3"/>
      <c r="AE61" s="2"/>
      <c r="AF61" s="26"/>
      <c r="AG61" s="26"/>
      <c r="AH61" s="26"/>
      <c r="AI61" s="26"/>
      <c r="AJ61" s="26"/>
      <c r="AK61" s="26"/>
      <c r="AL61" s="26"/>
      <c r="AM61" s="26"/>
      <c r="AN61" s="26"/>
      <c r="AO61" s="26"/>
      <c r="AP61" s="26"/>
      <c r="AQ61" s="26"/>
    </row>
    <row r="62" spans="1:43" x14ac:dyDescent="0.2">
      <c r="A62" s="26" t="s">
        <v>30</v>
      </c>
      <c r="B62" s="9">
        <v>2009</v>
      </c>
      <c r="C62" s="45">
        <v>0</v>
      </c>
      <c r="D62" s="43">
        <v>0</v>
      </c>
      <c r="E62" s="107"/>
      <c r="F62" s="108"/>
      <c r="G62" s="45">
        <v>45</v>
      </c>
      <c r="H62" s="43">
        <v>25563729</v>
      </c>
      <c r="I62" s="45">
        <v>18</v>
      </c>
      <c r="J62" s="43">
        <v>7598937</v>
      </c>
      <c r="K62" s="45">
        <v>0</v>
      </c>
      <c r="L62" s="43">
        <v>0</v>
      </c>
      <c r="M62" s="45">
        <v>1</v>
      </c>
      <c r="N62" s="43">
        <v>136052</v>
      </c>
      <c r="O62" s="45">
        <v>0</v>
      </c>
      <c r="P62" s="43">
        <v>0</v>
      </c>
      <c r="Q62" s="45">
        <v>0</v>
      </c>
      <c r="R62" s="43">
        <v>0</v>
      </c>
      <c r="S62" s="10">
        <v>10</v>
      </c>
      <c r="T62" s="10">
        <v>15952997</v>
      </c>
      <c r="U62" s="21">
        <f t="shared" si="15"/>
        <v>74</v>
      </c>
      <c r="V62" s="22">
        <f t="shared" si="16"/>
        <v>49251715</v>
      </c>
      <c r="W62" s="19">
        <f>U62-'Non Residential-Finish&amp; Imp'!U49</f>
        <v>-8</v>
      </c>
      <c r="X62" s="13">
        <f>W62/'Non Residential-Finish&amp; Imp'!U49</f>
        <v>-9.7560975609756101E-2</v>
      </c>
      <c r="Y62" s="12">
        <f>V62-'Non Residential-Finish&amp; Imp'!V49</f>
        <v>16378423</v>
      </c>
      <c r="Z62" s="13">
        <f>Y62/'Non Residential-Finish&amp; Imp'!V49</f>
        <v>0.49822886615675727</v>
      </c>
      <c r="AA62" s="12">
        <f t="shared" si="17"/>
        <v>-153480562</v>
      </c>
      <c r="AC62" s="3"/>
      <c r="AD62" s="3"/>
      <c r="AE62" s="2"/>
      <c r="AF62" s="2"/>
      <c r="AG62" s="2"/>
      <c r="AH62" s="2"/>
      <c r="AI62" s="2"/>
      <c r="AJ62" s="2"/>
      <c r="AK62" s="2"/>
      <c r="AL62" s="2"/>
      <c r="AM62" s="2"/>
      <c r="AN62" s="2"/>
      <c r="AO62" s="2"/>
      <c r="AP62" s="2"/>
      <c r="AQ62" s="2"/>
    </row>
    <row r="63" spans="1:43" x14ac:dyDescent="0.2">
      <c r="A63" s="26" t="s">
        <v>23</v>
      </c>
      <c r="B63" s="9">
        <v>2009</v>
      </c>
      <c r="C63" s="45">
        <v>0</v>
      </c>
      <c r="D63" s="43">
        <v>0</v>
      </c>
      <c r="E63" s="107"/>
      <c r="F63" s="108"/>
      <c r="G63" s="45">
        <v>59</v>
      </c>
      <c r="H63" s="43">
        <v>34975250</v>
      </c>
      <c r="I63" s="45">
        <v>10</v>
      </c>
      <c r="J63" s="43">
        <v>4200795</v>
      </c>
      <c r="K63" s="45">
        <v>0</v>
      </c>
      <c r="L63" s="43">
        <v>0</v>
      </c>
      <c r="M63" s="45">
        <v>3</v>
      </c>
      <c r="N63" s="43">
        <v>1978220</v>
      </c>
      <c r="O63" s="45">
        <v>0</v>
      </c>
      <c r="P63" s="43">
        <v>0</v>
      </c>
      <c r="Q63" s="45">
        <v>0</v>
      </c>
      <c r="R63" s="43">
        <v>0</v>
      </c>
      <c r="S63" s="10">
        <v>8</v>
      </c>
      <c r="T63" s="10">
        <v>589466</v>
      </c>
      <c r="U63" s="21">
        <f t="shared" si="15"/>
        <v>80</v>
      </c>
      <c r="V63" s="22">
        <f t="shared" si="16"/>
        <v>41743731</v>
      </c>
      <c r="W63" s="19">
        <f>U63-'Non Residential-Finish&amp; Imp'!U50</f>
        <v>0</v>
      </c>
      <c r="X63" s="13">
        <f>W63/'Non Residential-Finish&amp; Imp'!U50</f>
        <v>0</v>
      </c>
      <c r="Y63" s="12">
        <f>V63-'Non Residential-Finish&amp; Imp'!V50</f>
        <v>10424311</v>
      </c>
      <c r="Z63" s="13">
        <f>Y63/'Non Residential-Finish&amp; Imp'!V50</f>
        <v>0.3328385710846497</v>
      </c>
      <c r="AA63" s="12">
        <f t="shared" si="17"/>
        <v>-143056251</v>
      </c>
      <c r="AC63" s="3"/>
      <c r="AD63" s="3"/>
      <c r="AE63" s="2"/>
      <c r="AF63" s="2"/>
      <c r="AG63" s="2"/>
      <c r="AH63" s="2"/>
      <c r="AI63" s="2"/>
      <c r="AJ63" s="2"/>
      <c r="AK63" s="2"/>
      <c r="AL63" s="2"/>
      <c r="AM63" s="2"/>
      <c r="AN63" s="2"/>
      <c r="AO63" s="2"/>
      <c r="AP63" s="2"/>
      <c r="AQ63" s="2"/>
    </row>
    <row r="64" spans="1:43" x14ac:dyDescent="0.2">
      <c r="A64" s="26" t="s">
        <v>24</v>
      </c>
      <c r="B64" s="9">
        <v>2009</v>
      </c>
      <c r="C64" s="45">
        <v>0</v>
      </c>
      <c r="D64" s="43">
        <v>0</v>
      </c>
      <c r="E64" s="107"/>
      <c r="F64" s="108"/>
      <c r="G64" s="45">
        <v>55</v>
      </c>
      <c r="H64" s="43">
        <v>15375834</v>
      </c>
      <c r="I64" s="45">
        <v>11</v>
      </c>
      <c r="J64" s="43">
        <v>10738759</v>
      </c>
      <c r="K64" s="45">
        <v>0</v>
      </c>
      <c r="L64" s="43">
        <v>0</v>
      </c>
      <c r="M64" s="45">
        <v>6</v>
      </c>
      <c r="N64" s="43">
        <v>240246</v>
      </c>
      <c r="O64" s="45">
        <v>0</v>
      </c>
      <c r="P64" s="43">
        <v>0</v>
      </c>
      <c r="Q64" s="45">
        <v>0</v>
      </c>
      <c r="R64" s="43">
        <v>0</v>
      </c>
      <c r="S64" s="10">
        <v>8</v>
      </c>
      <c r="T64" s="10">
        <v>794100</v>
      </c>
      <c r="U64" s="21">
        <f t="shared" si="15"/>
        <v>80</v>
      </c>
      <c r="V64" s="22">
        <f t="shared" si="16"/>
        <v>27148939</v>
      </c>
      <c r="W64" s="19">
        <f>U64-'Non Residential-Finish&amp; Imp'!U51</f>
        <v>8</v>
      </c>
      <c r="X64" s="13">
        <f>W64/'Non Residential-Finish&amp; Imp'!U51</f>
        <v>0.1111111111111111</v>
      </c>
      <c r="Y64" s="12">
        <f>V64-'Non Residential-Finish&amp; Imp'!V51</f>
        <v>-6001287</v>
      </c>
      <c r="Z64" s="13">
        <f>Y64/'Non Residential-Finish&amp; Imp'!V51</f>
        <v>-0.18103306445029968</v>
      </c>
      <c r="AA64" s="12">
        <f t="shared" si="17"/>
        <v>-149057538</v>
      </c>
      <c r="AC64" s="3"/>
      <c r="AD64" s="3"/>
      <c r="AE64" s="2"/>
      <c r="AF64" s="2"/>
      <c r="AG64" s="2"/>
      <c r="AH64" s="2"/>
      <c r="AI64" s="2"/>
      <c r="AJ64" s="2"/>
      <c r="AK64" s="2"/>
      <c r="AL64" s="2"/>
      <c r="AM64" s="2"/>
      <c r="AN64" s="2"/>
      <c r="AO64" s="2"/>
      <c r="AP64" s="2"/>
      <c r="AQ64" s="2"/>
    </row>
    <row r="65" spans="1:43" x14ac:dyDescent="0.2">
      <c r="A65" s="26" t="s">
        <v>25</v>
      </c>
      <c r="B65" s="9">
        <v>2009</v>
      </c>
      <c r="C65" s="45">
        <v>0</v>
      </c>
      <c r="D65" s="43">
        <v>0</v>
      </c>
      <c r="E65" s="107"/>
      <c r="F65" s="108"/>
      <c r="G65" s="45">
        <v>42</v>
      </c>
      <c r="H65" s="43">
        <v>9369805</v>
      </c>
      <c r="I65" s="45">
        <v>12</v>
      </c>
      <c r="J65" s="43">
        <v>3918372</v>
      </c>
      <c r="K65" s="45">
        <v>0</v>
      </c>
      <c r="L65" s="43">
        <v>0</v>
      </c>
      <c r="M65" s="45">
        <v>0</v>
      </c>
      <c r="N65" s="43">
        <v>0</v>
      </c>
      <c r="O65" s="45">
        <v>0</v>
      </c>
      <c r="P65" s="43">
        <v>0</v>
      </c>
      <c r="Q65" s="45">
        <v>0</v>
      </c>
      <c r="R65" s="43">
        <v>0</v>
      </c>
      <c r="S65" s="10">
        <v>4</v>
      </c>
      <c r="T65" s="10">
        <v>242600</v>
      </c>
      <c r="U65" s="21">
        <f t="shared" si="15"/>
        <v>58</v>
      </c>
      <c r="V65" s="22">
        <f t="shared" si="16"/>
        <v>13530777</v>
      </c>
      <c r="W65" s="19">
        <f>U65-'Non Residential-Finish&amp; Imp'!U52</f>
        <v>-29</v>
      </c>
      <c r="X65" s="13">
        <f>W65/'Non Residential-Finish&amp; Imp'!U52</f>
        <v>-0.33333333333333331</v>
      </c>
      <c r="Y65" s="12">
        <f>V65-'Non Residential-Finish&amp; Imp'!V52</f>
        <v>-53469201</v>
      </c>
      <c r="Z65" s="13">
        <f>Y65/'Non Residential-Finish&amp; Imp'!V52</f>
        <v>-0.79804803816502745</v>
      </c>
      <c r="AA65" s="12">
        <f t="shared" si="17"/>
        <v>-202526739</v>
      </c>
      <c r="AC65" s="3"/>
      <c r="AD65" s="3"/>
      <c r="AE65" s="2"/>
      <c r="AF65" s="2"/>
      <c r="AG65" s="2"/>
      <c r="AH65" s="2"/>
      <c r="AI65" s="2"/>
      <c r="AJ65" s="2"/>
      <c r="AK65" s="2"/>
      <c r="AL65" s="2"/>
      <c r="AM65" s="2"/>
      <c r="AN65" s="2"/>
      <c r="AO65" s="2"/>
      <c r="AP65" s="2"/>
      <c r="AQ65" s="2"/>
    </row>
    <row r="66" spans="1:43" x14ac:dyDescent="0.2">
      <c r="A66" s="26" t="s">
        <v>26</v>
      </c>
      <c r="B66" s="9">
        <v>2009</v>
      </c>
      <c r="C66" s="45">
        <v>0</v>
      </c>
      <c r="D66" s="43">
        <v>0</v>
      </c>
      <c r="E66" s="107"/>
      <c r="F66" s="108"/>
      <c r="G66" s="45">
        <v>44</v>
      </c>
      <c r="H66" s="43">
        <v>14244078</v>
      </c>
      <c r="I66" s="45">
        <v>15</v>
      </c>
      <c r="J66" s="43">
        <v>2530589</v>
      </c>
      <c r="K66" s="45">
        <v>0</v>
      </c>
      <c r="L66" s="43">
        <v>0</v>
      </c>
      <c r="M66" s="45">
        <v>2</v>
      </c>
      <c r="N66" s="43">
        <v>54397</v>
      </c>
      <c r="O66" s="45">
        <v>0</v>
      </c>
      <c r="P66" s="43">
        <v>0</v>
      </c>
      <c r="Q66" s="45">
        <v>0</v>
      </c>
      <c r="R66" s="43">
        <v>0</v>
      </c>
      <c r="S66" s="10">
        <v>9</v>
      </c>
      <c r="T66" s="10">
        <v>1860525</v>
      </c>
      <c r="U66" s="21">
        <f t="shared" si="15"/>
        <v>70</v>
      </c>
      <c r="V66" s="22">
        <f t="shared" si="16"/>
        <v>18689589</v>
      </c>
      <c r="W66" s="19">
        <f>U66-'Non Residential-Finish&amp; Imp'!U53</f>
        <v>-25</v>
      </c>
      <c r="X66" s="13">
        <f>W66/'Non Residential-Finish&amp; Imp'!U53</f>
        <v>-0.26315789473684209</v>
      </c>
      <c r="Y66" s="12">
        <f>V66-'Non Residential-Finish&amp; Imp'!V53</f>
        <v>-90493510</v>
      </c>
      <c r="Z66" s="13">
        <f>Y66/'Non Residential-Finish&amp; Imp'!V53</f>
        <v>-0.82882342440197632</v>
      </c>
      <c r="AA66" s="12">
        <f t="shared" si="17"/>
        <v>-293020249</v>
      </c>
      <c r="AC66" s="3"/>
      <c r="AD66" s="3"/>
      <c r="AE66" s="2"/>
      <c r="AF66" s="2"/>
      <c r="AG66" s="2"/>
      <c r="AH66" s="2"/>
      <c r="AI66" s="2"/>
      <c r="AJ66" s="2"/>
      <c r="AK66" s="2"/>
      <c r="AL66" s="2"/>
      <c r="AM66" s="2"/>
      <c r="AN66" s="2"/>
      <c r="AO66" s="2"/>
      <c r="AP66" s="2"/>
      <c r="AQ66" s="2"/>
    </row>
    <row r="67" spans="1:43" x14ac:dyDescent="0.2">
      <c r="A67" s="26" t="s">
        <v>27</v>
      </c>
      <c r="B67" s="9">
        <v>2009</v>
      </c>
      <c r="C67" s="45">
        <v>0</v>
      </c>
      <c r="D67" s="43">
        <v>0</v>
      </c>
      <c r="E67" s="107"/>
      <c r="F67" s="108"/>
      <c r="G67" s="45">
        <v>46</v>
      </c>
      <c r="H67" s="43">
        <v>19060761</v>
      </c>
      <c r="I67" s="45">
        <v>16</v>
      </c>
      <c r="J67" s="43">
        <v>13142493</v>
      </c>
      <c r="K67" s="45">
        <v>0</v>
      </c>
      <c r="L67" s="43">
        <v>0</v>
      </c>
      <c r="M67" s="45">
        <v>0</v>
      </c>
      <c r="N67" s="43">
        <v>0</v>
      </c>
      <c r="O67" s="45">
        <v>0</v>
      </c>
      <c r="P67" s="43">
        <v>0</v>
      </c>
      <c r="Q67" s="45">
        <v>0</v>
      </c>
      <c r="R67" s="43">
        <v>0</v>
      </c>
      <c r="S67" s="10">
        <v>3</v>
      </c>
      <c r="T67" s="10">
        <v>3656958</v>
      </c>
      <c r="U67" s="21">
        <f t="shared" si="15"/>
        <v>65</v>
      </c>
      <c r="V67" s="22">
        <f t="shared" si="16"/>
        <v>35860212</v>
      </c>
      <c r="W67" s="19">
        <f>U67-'Non Residential-Finish&amp; Imp'!U54</f>
        <v>7</v>
      </c>
      <c r="X67" s="13">
        <f>W67/'Non Residential-Finish&amp; Imp'!U54</f>
        <v>0.1206896551724138</v>
      </c>
      <c r="Y67" s="12">
        <f>V67-'Non Residential-Finish&amp; Imp'!V54</f>
        <v>-2170340</v>
      </c>
      <c r="Z67" s="13">
        <f>Y67/'Non Residential-Finish&amp; Imp'!V54</f>
        <v>-5.706832759093268E-2</v>
      </c>
      <c r="AA67" s="12">
        <f t="shared" si="17"/>
        <v>-295190589</v>
      </c>
      <c r="AC67" s="3"/>
      <c r="AD67" s="3"/>
      <c r="AE67" s="2"/>
      <c r="AF67" s="2"/>
      <c r="AG67" s="2"/>
      <c r="AH67" s="2"/>
      <c r="AI67" s="2"/>
      <c r="AJ67" s="2"/>
      <c r="AK67" s="2"/>
      <c r="AL67" s="2"/>
      <c r="AM67" s="2"/>
      <c r="AN67" s="2"/>
      <c r="AO67" s="2"/>
      <c r="AP67" s="2"/>
      <c r="AQ67" s="2"/>
    </row>
    <row r="68" spans="1:43" x14ac:dyDescent="0.2">
      <c r="A68" s="26" t="s">
        <v>28</v>
      </c>
      <c r="B68" s="9">
        <v>2009</v>
      </c>
      <c r="C68" s="45">
        <v>0</v>
      </c>
      <c r="D68" s="43">
        <v>0</v>
      </c>
      <c r="E68" s="107"/>
      <c r="F68" s="108"/>
      <c r="G68" s="45">
        <v>46</v>
      </c>
      <c r="H68" s="43">
        <v>28354874</v>
      </c>
      <c r="I68" s="45">
        <v>4</v>
      </c>
      <c r="J68" s="43">
        <v>13236850</v>
      </c>
      <c r="K68" s="45">
        <v>0</v>
      </c>
      <c r="L68" s="43">
        <v>0</v>
      </c>
      <c r="M68" s="45">
        <v>4</v>
      </c>
      <c r="N68" s="43">
        <v>1235304</v>
      </c>
      <c r="O68" s="45">
        <v>0</v>
      </c>
      <c r="P68" s="43">
        <v>0</v>
      </c>
      <c r="Q68" s="45">
        <v>0</v>
      </c>
      <c r="R68" s="43">
        <v>0</v>
      </c>
      <c r="S68" s="10">
        <v>4</v>
      </c>
      <c r="T68" s="10">
        <v>7530390</v>
      </c>
      <c r="U68" s="21">
        <f t="shared" si="15"/>
        <v>58</v>
      </c>
      <c r="V68" s="22">
        <f t="shared" si="16"/>
        <v>50357418</v>
      </c>
      <c r="W68" s="19">
        <f>U68-'Non Residential-Finish&amp; Imp'!U55</f>
        <v>-9</v>
      </c>
      <c r="X68" s="13">
        <f>W68/'Non Residential-Finish&amp; Imp'!U55</f>
        <v>-0.13432835820895522</v>
      </c>
      <c r="Y68" s="12">
        <f>V68-'Non Residential-Finish&amp; Imp'!V55</f>
        <v>5964750</v>
      </c>
      <c r="Z68" s="13">
        <f>Y68/'Non Residential-Finish&amp; Imp'!V55</f>
        <v>0.13436340433514832</v>
      </c>
      <c r="AA68" s="12">
        <f t="shared" si="17"/>
        <v>-289225839</v>
      </c>
      <c r="AC68" s="3"/>
      <c r="AD68" s="3"/>
      <c r="AE68" s="2"/>
      <c r="AF68" s="2"/>
      <c r="AG68" s="2"/>
      <c r="AH68" s="2"/>
      <c r="AI68" s="2"/>
      <c r="AJ68" s="2"/>
      <c r="AK68" s="2"/>
      <c r="AL68" s="2"/>
      <c r="AM68" s="2"/>
      <c r="AN68" s="2"/>
      <c r="AO68" s="2"/>
      <c r="AP68" s="2"/>
      <c r="AQ68" s="2"/>
    </row>
    <row r="69" spans="1:43" ht="13.5" thickBot="1" x14ac:dyDescent="0.25">
      <c r="A69" s="27" t="s">
        <v>29</v>
      </c>
      <c r="B69" s="15">
        <v>2009</v>
      </c>
      <c r="C69" s="46">
        <f>SUM(C57:C68)</f>
        <v>1</v>
      </c>
      <c r="D69" s="44">
        <f>SUM(D57:D68)</f>
        <v>48000</v>
      </c>
      <c r="E69" s="109"/>
      <c r="F69" s="110"/>
      <c r="G69" s="46">
        <f t="shared" ref="G69:W69" si="18">SUM(G57:G68)</f>
        <v>542</v>
      </c>
      <c r="H69" s="44">
        <f t="shared" si="18"/>
        <v>235960671</v>
      </c>
      <c r="I69" s="46">
        <f t="shared" si="18"/>
        <v>104</v>
      </c>
      <c r="J69" s="44">
        <f t="shared" si="18"/>
        <v>71981199</v>
      </c>
      <c r="K69" s="46">
        <f t="shared" si="18"/>
        <v>0</v>
      </c>
      <c r="L69" s="44">
        <f t="shared" si="18"/>
        <v>0</v>
      </c>
      <c r="M69" s="46">
        <f t="shared" si="18"/>
        <v>23</v>
      </c>
      <c r="N69" s="44">
        <f t="shared" si="18"/>
        <v>7184489</v>
      </c>
      <c r="O69" s="46">
        <f t="shared" si="18"/>
        <v>0</v>
      </c>
      <c r="P69" s="44">
        <f t="shared" si="18"/>
        <v>0</v>
      </c>
      <c r="Q69" s="46">
        <f t="shared" si="18"/>
        <v>0</v>
      </c>
      <c r="R69" s="44">
        <f t="shared" si="18"/>
        <v>0</v>
      </c>
      <c r="S69" s="16">
        <f t="shared" si="18"/>
        <v>69</v>
      </c>
      <c r="T69" s="16">
        <f t="shared" si="18"/>
        <v>57001883</v>
      </c>
      <c r="U69" s="23">
        <f t="shared" si="18"/>
        <v>739</v>
      </c>
      <c r="V69" s="24">
        <f t="shared" si="18"/>
        <v>372176242</v>
      </c>
      <c r="W69" s="20">
        <f t="shared" si="18"/>
        <v>-175</v>
      </c>
      <c r="X69" s="18">
        <f>W69/'Non Residential-Finish&amp; Imp'!U56</f>
        <v>-0.19146608315098468</v>
      </c>
      <c r="Y69" s="17">
        <f>SUM(Y57:Y68)</f>
        <v>-289225839</v>
      </c>
      <c r="Z69" s="18">
        <f>Y69/'Non Residential-Finish&amp; Imp'!V56</f>
        <v>-0.43729200029535437</v>
      </c>
      <c r="AA69" s="17">
        <f>Y69</f>
        <v>-289225839</v>
      </c>
    </row>
    <row r="70" spans="1:43" x14ac:dyDescent="0.2">
      <c r="A70" s="26" t="s">
        <v>17</v>
      </c>
      <c r="B70" s="9">
        <v>2010</v>
      </c>
      <c r="C70" s="45">
        <v>0</v>
      </c>
      <c r="D70" s="43">
        <v>0</v>
      </c>
      <c r="E70" s="107"/>
      <c r="F70" s="108"/>
      <c r="G70" s="45">
        <v>41</v>
      </c>
      <c r="H70" s="43">
        <v>14015192</v>
      </c>
      <c r="I70" s="45">
        <v>10</v>
      </c>
      <c r="J70" s="43">
        <v>24662409</v>
      </c>
      <c r="K70" s="45">
        <v>0</v>
      </c>
      <c r="L70" s="43">
        <v>0</v>
      </c>
      <c r="M70" s="45">
        <v>0</v>
      </c>
      <c r="N70" s="43">
        <v>0</v>
      </c>
      <c r="O70" s="45">
        <v>0</v>
      </c>
      <c r="P70" s="43">
        <v>0</v>
      </c>
      <c r="Q70" s="45">
        <v>0</v>
      </c>
      <c r="R70" s="43">
        <v>0</v>
      </c>
      <c r="S70" s="10">
        <v>1</v>
      </c>
      <c r="T70" s="10">
        <v>293003</v>
      </c>
      <c r="U70" s="21">
        <f t="shared" ref="U70:U81" si="19">SUM(C70+G70+I70+K70+M70+O70+Q70+S70)</f>
        <v>52</v>
      </c>
      <c r="V70" s="22">
        <f t="shared" ref="V70:V81" si="20">SUM(D70+H70+J70+L70+N70+P70+R70+T70)</f>
        <v>38970604</v>
      </c>
      <c r="W70" s="19">
        <f>U70-'Non Residential-Finish&amp; Imp'!U57</f>
        <v>12</v>
      </c>
      <c r="X70" s="13">
        <f>W70/'Non Residential-Finish&amp; Imp'!U57</f>
        <v>0.3</v>
      </c>
      <c r="Y70" s="12">
        <f>V70-'Non Residential-Finish&amp; Imp'!V57</f>
        <v>20283842</v>
      </c>
      <c r="Z70" s="13">
        <f>Y70/'Non Residential-Finish&amp; Imp'!V57</f>
        <v>1.0854658501028696</v>
      </c>
      <c r="AA70" s="12">
        <f>Y70</f>
        <v>20283842</v>
      </c>
    </row>
    <row r="71" spans="1:43" s="2" customFormat="1" x14ac:dyDescent="0.2">
      <c r="A71" s="26" t="s">
        <v>18</v>
      </c>
      <c r="B71" s="9">
        <v>2010</v>
      </c>
      <c r="C71" s="45">
        <v>0</v>
      </c>
      <c r="D71" s="43">
        <v>0</v>
      </c>
      <c r="E71" s="107"/>
      <c r="F71" s="108"/>
      <c r="G71" s="45">
        <v>24</v>
      </c>
      <c r="H71" s="43">
        <v>9525790</v>
      </c>
      <c r="I71" s="45">
        <v>11</v>
      </c>
      <c r="J71" s="43">
        <v>1853789</v>
      </c>
      <c r="K71" s="45">
        <v>0</v>
      </c>
      <c r="L71" s="43">
        <v>0</v>
      </c>
      <c r="M71" s="45">
        <v>2</v>
      </c>
      <c r="N71" s="43">
        <v>3572730</v>
      </c>
      <c r="O71" s="45">
        <v>0</v>
      </c>
      <c r="P71" s="43">
        <v>0</v>
      </c>
      <c r="Q71" s="45">
        <v>0</v>
      </c>
      <c r="R71" s="43">
        <v>0</v>
      </c>
      <c r="S71" s="10">
        <v>3</v>
      </c>
      <c r="T71" s="10">
        <v>173200</v>
      </c>
      <c r="U71" s="21">
        <f t="shared" si="19"/>
        <v>40</v>
      </c>
      <c r="V71" s="22">
        <f t="shared" si="20"/>
        <v>15125509</v>
      </c>
      <c r="W71" s="19">
        <f>U71-'Non Residential-Finish&amp; Imp'!U58</f>
        <v>-20</v>
      </c>
      <c r="X71" s="13">
        <f>W71/'Non Residential-Finish&amp; Imp'!U58</f>
        <v>-0.33333333333333331</v>
      </c>
      <c r="Y71" s="12">
        <f>V71-'Non Residential-Finish&amp; Imp'!V58</f>
        <v>-8280543</v>
      </c>
      <c r="Z71" s="13">
        <f>Y71/'Non Residential-Finish&amp; Imp'!V58</f>
        <v>-0.35377786052940496</v>
      </c>
      <c r="AA71" s="12">
        <f t="shared" ref="AA71:AA81" si="21">AA70+Y71</f>
        <v>12003299</v>
      </c>
    </row>
    <row r="72" spans="1:43" s="2" customFormat="1" x14ac:dyDescent="0.2">
      <c r="A72" s="26" t="s">
        <v>19</v>
      </c>
      <c r="B72" s="9">
        <v>2010</v>
      </c>
      <c r="C72" s="45">
        <v>0</v>
      </c>
      <c r="D72" s="43">
        <v>0</v>
      </c>
      <c r="E72" s="107"/>
      <c r="F72" s="108"/>
      <c r="G72" s="45">
        <v>54</v>
      </c>
      <c r="H72" s="43">
        <v>104640495</v>
      </c>
      <c r="I72" s="45">
        <v>20</v>
      </c>
      <c r="J72" s="43">
        <v>6850923</v>
      </c>
      <c r="K72" s="45">
        <v>0</v>
      </c>
      <c r="L72" s="43">
        <v>0</v>
      </c>
      <c r="M72" s="45">
        <v>3</v>
      </c>
      <c r="N72" s="43">
        <v>5120577</v>
      </c>
      <c r="O72" s="45">
        <v>0</v>
      </c>
      <c r="P72" s="43">
        <v>0</v>
      </c>
      <c r="Q72" s="45">
        <v>0</v>
      </c>
      <c r="R72" s="43">
        <v>0</v>
      </c>
      <c r="S72" s="10">
        <v>7</v>
      </c>
      <c r="T72" s="10">
        <v>12331852</v>
      </c>
      <c r="U72" s="21">
        <f t="shared" si="19"/>
        <v>84</v>
      </c>
      <c r="V72" s="22">
        <f t="shared" si="20"/>
        <v>128943847</v>
      </c>
      <c r="W72" s="19">
        <f>U72-'Non Residential-Finish&amp; Imp'!U59</f>
        <v>47</v>
      </c>
      <c r="X72" s="13">
        <f>W72/'Non Residential-Finish&amp; Imp'!U59</f>
        <v>1.2702702702702702</v>
      </c>
      <c r="Y72" s="12">
        <f>V72-'Non Residential-Finish&amp; Imp'!V59</f>
        <v>99865513</v>
      </c>
      <c r="Z72" s="13">
        <f>Y72/'Non Residential-Finish&amp; Imp'!V59</f>
        <v>3.434361576560748</v>
      </c>
      <c r="AA72" s="12">
        <f t="shared" si="21"/>
        <v>111868812</v>
      </c>
    </row>
    <row r="73" spans="1:43" s="2" customFormat="1" x14ac:dyDescent="0.2">
      <c r="A73" s="26" t="s">
        <v>20</v>
      </c>
      <c r="B73" s="9">
        <v>2010</v>
      </c>
      <c r="C73" s="45">
        <v>0</v>
      </c>
      <c r="D73" s="43">
        <v>0</v>
      </c>
      <c r="E73" s="107"/>
      <c r="F73" s="108"/>
      <c r="G73" s="45">
        <v>61</v>
      </c>
      <c r="H73" s="43">
        <v>20857310</v>
      </c>
      <c r="I73" s="45">
        <v>13</v>
      </c>
      <c r="J73" s="43">
        <v>4811786</v>
      </c>
      <c r="K73" s="45">
        <v>0</v>
      </c>
      <c r="L73" s="43">
        <v>0</v>
      </c>
      <c r="M73" s="45">
        <v>6</v>
      </c>
      <c r="N73" s="43">
        <v>2947724</v>
      </c>
      <c r="O73" s="45">
        <v>0</v>
      </c>
      <c r="P73" s="43">
        <v>0</v>
      </c>
      <c r="Q73" s="45">
        <v>0</v>
      </c>
      <c r="R73" s="43">
        <v>0</v>
      </c>
      <c r="S73" s="10">
        <v>6</v>
      </c>
      <c r="T73" s="10">
        <v>1330116</v>
      </c>
      <c r="U73" s="21">
        <f t="shared" si="19"/>
        <v>86</v>
      </c>
      <c r="V73" s="22">
        <f t="shared" si="20"/>
        <v>29946936</v>
      </c>
      <c r="W73" s="19">
        <f>U73-'Non Residential-Finish&amp; Imp'!U60</f>
        <v>25</v>
      </c>
      <c r="X73" s="13">
        <f>W73/'Non Residential-Finish&amp; Imp'!U60</f>
        <v>0.4098360655737705</v>
      </c>
      <c r="Y73" s="12">
        <f>V73-'Non Residential-Finish&amp; Imp'!V60</f>
        <v>-3248323</v>
      </c>
      <c r="Z73" s="13">
        <f>Y73/'Non Residential-Finish&amp; Imp'!V60</f>
        <v>-9.7855028032768174E-2</v>
      </c>
      <c r="AA73" s="12">
        <f t="shared" si="21"/>
        <v>108620489</v>
      </c>
    </row>
    <row r="74" spans="1:43" s="2" customFormat="1" x14ac:dyDescent="0.2">
      <c r="A74" s="26" t="s">
        <v>21</v>
      </c>
      <c r="B74" s="9">
        <v>2010</v>
      </c>
      <c r="C74" s="45">
        <v>0</v>
      </c>
      <c r="D74" s="43">
        <v>0</v>
      </c>
      <c r="E74" s="107"/>
      <c r="F74" s="108"/>
      <c r="G74" s="45">
        <v>58</v>
      </c>
      <c r="H74" s="43">
        <v>13351391</v>
      </c>
      <c r="I74" s="45">
        <v>16</v>
      </c>
      <c r="J74" s="43">
        <v>5315051</v>
      </c>
      <c r="K74" s="45">
        <v>0</v>
      </c>
      <c r="L74" s="43">
        <v>0</v>
      </c>
      <c r="M74" s="45">
        <v>3</v>
      </c>
      <c r="N74" s="43">
        <v>449497</v>
      </c>
      <c r="O74" s="45">
        <v>0</v>
      </c>
      <c r="P74" s="43">
        <v>0</v>
      </c>
      <c r="Q74" s="45">
        <v>0</v>
      </c>
      <c r="R74" s="43">
        <v>0</v>
      </c>
      <c r="S74" s="10">
        <v>2</v>
      </c>
      <c r="T74" s="10">
        <v>483891</v>
      </c>
      <c r="U74" s="21">
        <f t="shared" si="19"/>
        <v>79</v>
      </c>
      <c r="V74" s="22">
        <f t="shared" si="20"/>
        <v>19599830</v>
      </c>
      <c r="W74" s="19">
        <f>U74-'Non Residential-Finish&amp; Imp'!U61</f>
        <v>23</v>
      </c>
      <c r="X74" s="13">
        <f>W74/'Non Residential-Finish&amp; Imp'!U61</f>
        <v>0.4107142857142857</v>
      </c>
      <c r="Y74" s="12">
        <f>V74-'Non Residential-Finish&amp; Imp'!V61</f>
        <v>-11627624</v>
      </c>
      <c r="Z74" s="13">
        <f>Y74/'Non Residential-Finish&amp; Imp'!V61</f>
        <v>-0.37235260998222908</v>
      </c>
      <c r="AA74" s="12">
        <f t="shared" si="21"/>
        <v>96992865</v>
      </c>
    </row>
    <row r="75" spans="1:43" s="2" customFormat="1" x14ac:dyDescent="0.2">
      <c r="A75" s="26" t="s">
        <v>30</v>
      </c>
      <c r="B75" s="9">
        <v>2010</v>
      </c>
      <c r="C75" s="45">
        <v>0</v>
      </c>
      <c r="D75" s="43">
        <v>0</v>
      </c>
      <c r="E75" s="107"/>
      <c r="F75" s="108"/>
      <c r="G75" s="45">
        <v>67</v>
      </c>
      <c r="H75" s="43">
        <v>20117178</v>
      </c>
      <c r="I75" s="45">
        <v>18</v>
      </c>
      <c r="J75" s="43">
        <v>11309424</v>
      </c>
      <c r="K75" s="45">
        <v>0</v>
      </c>
      <c r="L75" s="43">
        <v>0</v>
      </c>
      <c r="M75" s="45">
        <v>3</v>
      </c>
      <c r="N75" s="43">
        <v>150720</v>
      </c>
      <c r="O75" s="45">
        <v>0</v>
      </c>
      <c r="P75" s="43">
        <v>0</v>
      </c>
      <c r="Q75" s="45">
        <v>0</v>
      </c>
      <c r="R75" s="43">
        <v>0</v>
      </c>
      <c r="S75" s="10">
        <v>5</v>
      </c>
      <c r="T75" s="10">
        <v>11077862</v>
      </c>
      <c r="U75" s="21">
        <f t="shared" si="19"/>
        <v>93</v>
      </c>
      <c r="V75" s="22">
        <f t="shared" si="20"/>
        <v>42655184</v>
      </c>
      <c r="W75" s="19">
        <f>U75-'Non Residential-Finish&amp; Imp'!U62</f>
        <v>19</v>
      </c>
      <c r="X75" s="13">
        <f>W75/'Non Residential-Finish&amp; Imp'!U62</f>
        <v>0.25675675675675674</v>
      </c>
      <c r="Y75" s="12">
        <f>V75-'Non Residential-Finish&amp; Imp'!V62</f>
        <v>-6596531</v>
      </c>
      <c r="Z75" s="13">
        <f>Y75/'Non Residential-Finish&amp; Imp'!V62</f>
        <v>-0.13393505180479501</v>
      </c>
      <c r="AA75" s="12">
        <f t="shared" si="21"/>
        <v>90396334</v>
      </c>
    </row>
    <row r="76" spans="1:43" s="2" customFormat="1" x14ac:dyDescent="0.2">
      <c r="A76" s="26" t="s">
        <v>23</v>
      </c>
      <c r="B76" s="9">
        <v>2010</v>
      </c>
      <c r="C76" s="45">
        <v>0</v>
      </c>
      <c r="D76" s="43">
        <v>0</v>
      </c>
      <c r="E76" s="107"/>
      <c r="F76" s="108"/>
      <c r="G76" s="45">
        <v>54</v>
      </c>
      <c r="H76" s="43">
        <v>7230925</v>
      </c>
      <c r="I76" s="45">
        <v>8</v>
      </c>
      <c r="J76" s="43">
        <v>1871199</v>
      </c>
      <c r="K76" s="45">
        <v>0</v>
      </c>
      <c r="L76" s="43">
        <v>0</v>
      </c>
      <c r="M76" s="45">
        <v>5</v>
      </c>
      <c r="N76" s="43">
        <v>7860258</v>
      </c>
      <c r="O76" s="45">
        <v>0</v>
      </c>
      <c r="P76" s="43">
        <v>0</v>
      </c>
      <c r="Q76" s="45">
        <v>0</v>
      </c>
      <c r="R76" s="43">
        <v>0</v>
      </c>
      <c r="S76" s="10">
        <v>7</v>
      </c>
      <c r="T76" s="10">
        <v>1905822</v>
      </c>
      <c r="U76" s="21">
        <f t="shared" si="19"/>
        <v>74</v>
      </c>
      <c r="V76" s="22">
        <f t="shared" si="20"/>
        <v>18868204</v>
      </c>
      <c r="W76" s="19">
        <f>U76-'Non Residential-Finish&amp; Imp'!U63</f>
        <v>-6</v>
      </c>
      <c r="X76" s="13">
        <f>W76/'Non Residential-Finish&amp; Imp'!U63</f>
        <v>-7.4999999999999997E-2</v>
      </c>
      <c r="Y76" s="12">
        <f>V76-'Non Residential-Finish&amp; Imp'!V63</f>
        <v>-22875527</v>
      </c>
      <c r="Z76" s="13">
        <f>Y76/'Non Residential-Finish&amp; Imp'!V63</f>
        <v>-0.54799909955341553</v>
      </c>
      <c r="AA76" s="12">
        <f t="shared" si="21"/>
        <v>67520807</v>
      </c>
    </row>
    <row r="77" spans="1:43" s="2" customFormat="1" x14ac:dyDescent="0.2">
      <c r="A77" s="26" t="s">
        <v>24</v>
      </c>
      <c r="B77" s="9">
        <v>2010</v>
      </c>
      <c r="C77" s="45">
        <v>0</v>
      </c>
      <c r="D77" s="43">
        <v>0</v>
      </c>
      <c r="E77" s="107"/>
      <c r="F77" s="108"/>
      <c r="G77" s="45">
        <v>51</v>
      </c>
      <c r="H77" s="43">
        <v>16551884</v>
      </c>
      <c r="I77" s="45">
        <v>18</v>
      </c>
      <c r="J77" s="43">
        <v>11083703</v>
      </c>
      <c r="K77" s="45">
        <v>0</v>
      </c>
      <c r="L77" s="43">
        <v>0</v>
      </c>
      <c r="M77" s="45">
        <v>1</v>
      </c>
      <c r="N77" s="43">
        <v>150000</v>
      </c>
      <c r="O77" s="45">
        <v>0</v>
      </c>
      <c r="P77" s="43">
        <v>0</v>
      </c>
      <c r="Q77" s="45">
        <v>0</v>
      </c>
      <c r="R77" s="43">
        <v>0</v>
      </c>
      <c r="S77" s="10">
        <v>13</v>
      </c>
      <c r="T77" s="10">
        <v>1973142</v>
      </c>
      <c r="U77" s="21">
        <f t="shared" si="19"/>
        <v>83</v>
      </c>
      <c r="V77" s="22">
        <f t="shared" si="20"/>
        <v>29758729</v>
      </c>
      <c r="W77" s="19">
        <f>U77-'Non Residential-Finish&amp; Imp'!U64</f>
        <v>3</v>
      </c>
      <c r="X77" s="13">
        <f>W77/'Non Residential-Finish&amp; Imp'!U64</f>
        <v>3.7499999999999999E-2</v>
      </c>
      <c r="Y77" s="12">
        <f>V77-'Non Residential-Finish&amp; Imp'!V64</f>
        <v>2609790</v>
      </c>
      <c r="Z77" s="13">
        <f>Y77/'Non Residential-Finish&amp; Imp'!V64</f>
        <v>9.6128618506970021E-2</v>
      </c>
      <c r="AA77" s="12">
        <f t="shared" si="21"/>
        <v>70130597</v>
      </c>
    </row>
    <row r="78" spans="1:43" s="2" customFormat="1" x14ac:dyDescent="0.2">
      <c r="A78" s="26" t="s">
        <v>25</v>
      </c>
      <c r="B78" s="9">
        <v>2010</v>
      </c>
      <c r="C78" s="45">
        <v>0</v>
      </c>
      <c r="D78" s="43">
        <v>0</v>
      </c>
      <c r="E78" s="107"/>
      <c r="F78" s="108"/>
      <c r="G78" s="45">
        <v>59</v>
      </c>
      <c r="H78" s="43">
        <v>13967917</v>
      </c>
      <c r="I78" s="45">
        <v>22</v>
      </c>
      <c r="J78" s="43">
        <v>4459912</v>
      </c>
      <c r="K78" s="45">
        <v>0</v>
      </c>
      <c r="L78" s="43">
        <v>0</v>
      </c>
      <c r="M78" s="45">
        <v>3</v>
      </c>
      <c r="N78" s="43">
        <v>272533</v>
      </c>
      <c r="O78" s="45">
        <v>0</v>
      </c>
      <c r="P78" s="43">
        <v>0</v>
      </c>
      <c r="Q78" s="45">
        <v>0</v>
      </c>
      <c r="R78" s="43">
        <v>0</v>
      </c>
      <c r="S78" s="10">
        <v>3</v>
      </c>
      <c r="T78" s="10">
        <v>1819753</v>
      </c>
      <c r="U78" s="21">
        <f t="shared" si="19"/>
        <v>87</v>
      </c>
      <c r="V78" s="22">
        <f t="shared" si="20"/>
        <v>20520115</v>
      </c>
      <c r="W78" s="19">
        <f>U78-'Non Residential-Finish&amp; Imp'!U65</f>
        <v>29</v>
      </c>
      <c r="X78" s="13">
        <f>W78/'Non Residential-Finish&amp; Imp'!U65</f>
        <v>0.5</v>
      </c>
      <c r="Y78" s="12">
        <f>V78-'Non Residential-Finish&amp; Imp'!V65</f>
        <v>6989338</v>
      </c>
      <c r="Z78" s="13">
        <f>Y78/'Non Residential-Finish&amp; Imp'!V65</f>
        <v>0.51655111897860706</v>
      </c>
      <c r="AA78" s="12">
        <f t="shared" si="21"/>
        <v>77119935</v>
      </c>
    </row>
    <row r="79" spans="1:43" s="2" customFormat="1" x14ac:dyDescent="0.2">
      <c r="A79" s="26" t="s">
        <v>26</v>
      </c>
      <c r="B79" s="9">
        <v>2010</v>
      </c>
      <c r="C79" s="45">
        <v>2</v>
      </c>
      <c r="D79" s="43">
        <v>324675</v>
      </c>
      <c r="E79" s="107"/>
      <c r="F79" s="108"/>
      <c r="G79" s="45">
        <v>46</v>
      </c>
      <c r="H79" s="43">
        <v>9212518</v>
      </c>
      <c r="I79" s="45">
        <v>8</v>
      </c>
      <c r="J79" s="43">
        <v>6117553</v>
      </c>
      <c r="K79" s="45">
        <v>0</v>
      </c>
      <c r="L79" s="43">
        <v>0</v>
      </c>
      <c r="M79" s="45">
        <v>2</v>
      </c>
      <c r="N79" s="43">
        <v>630000</v>
      </c>
      <c r="O79" s="45">
        <v>0</v>
      </c>
      <c r="P79" s="43">
        <v>0</v>
      </c>
      <c r="Q79" s="45">
        <v>0</v>
      </c>
      <c r="R79" s="43">
        <v>0</v>
      </c>
      <c r="S79" s="10">
        <v>2</v>
      </c>
      <c r="T79" s="10">
        <v>73000</v>
      </c>
      <c r="U79" s="21">
        <f t="shared" si="19"/>
        <v>60</v>
      </c>
      <c r="V79" s="22">
        <f t="shared" si="20"/>
        <v>16357746</v>
      </c>
      <c r="W79" s="19">
        <f>U79-'Non Residential-Finish&amp; Imp'!U66</f>
        <v>-10</v>
      </c>
      <c r="X79" s="13">
        <f>W79/'Non Residential-Finish&amp; Imp'!U66</f>
        <v>-0.14285714285714285</v>
      </c>
      <c r="Y79" s="12">
        <f>V79-'Non Residential-Finish&amp; Imp'!V66</f>
        <v>-2331843</v>
      </c>
      <c r="Z79" s="13">
        <f>Y79/'Non Residential-Finish&amp; Imp'!V66</f>
        <v>-0.12476694912873686</v>
      </c>
      <c r="AA79" s="12">
        <f t="shared" si="21"/>
        <v>74788092</v>
      </c>
    </row>
    <row r="80" spans="1:43" s="2" customFormat="1" x14ac:dyDescent="0.2">
      <c r="A80" s="26" t="s">
        <v>27</v>
      </c>
      <c r="B80" s="9">
        <v>2010</v>
      </c>
      <c r="C80" s="45">
        <v>0</v>
      </c>
      <c r="D80" s="43">
        <v>0</v>
      </c>
      <c r="E80" s="107"/>
      <c r="F80" s="108"/>
      <c r="G80" s="45">
        <v>46</v>
      </c>
      <c r="H80" s="43">
        <v>12437494</v>
      </c>
      <c r="I80" s="45">
        <v>12</v>
      </c>
      <c r="J80" s="43">
        <v>3915337</v>
      </c>
      <c r="K80" s="45">
        <v>0</v>
      </c>
      <c r="L80" s="43">
        <v>0</v>
      </c>
      <c r="M80" s="45">
        <v>5</v>
      </c>
      <c r="N80" s="43">
        <v>6927563</v>
      </c>
      <c r="O80" s="45">
        <v>0</v>
      </c>
      <c r="P80" s="43">
        <v>0</v>
      </c>
      <c r="Q80" s="45">
        <v>0</v>
      </c>
      <c r="R80" s="43">
        <v>0</v>
      </c>
      <c r="S80" s="10">
        <v>2</v>
      </c>
      <c r="T80" s="10">
        <v>62000</v>
      </c>
      <c r="U80" s="21">
        <f t="shared" si="19"/>
        <v>65</v>
      </c>
      <c r="V80" s="22">
        <f t="shared" si="20"/>
        <v>23342394</v>
      </c>
      <c r="W80" s="19">
        <f>U80-'Non Residential-Finish&amp; Imp'!U67</f>
        <v>0</v>
      </c>
      <c r="X80" s="13">
        <f>W80/'Non Residential-Finish&amp; Imp'!U67</f>
        <v>0</v>
      </c>
      <c r="Y80" s="12">
        <f>V80-'Non Residential-Finish&amp; Imp'!V67</f>
        <v>-12517818</v>
      </c>
      <c r="Z80" s="13">
        <f>Y80/'Non Residential-Finish&amp; Imp'!V67</f>
        <v>-0.34907261563317027</v>
      </c>
      <c r="AA80" s="12">
        <f t="shared" si="21"/>
        <v>62270274</v>
      </c>
    </row>
    <row r="81" spans="1:27" s="2" customFormat="1" x14ac:dyDescent="0.2">
      <c r="A81" s="26" t="s">
        <v>28</v>
      </c>
      <c r="B81" s="9">
        <v>2010</v>
      </c>
      <c r="C81" s="45">
        <v>1</v>
      </c>
      <c r="D81" s="43">
        <v>150000</v>
      </c>
      <c r="E81" s="107"/>
      <c r="F81" s="108"/>
      <c r="G81" s="45">
        <v>46</v>
      </c>
      <c r="H81" s="43">
        <v>6419987</v>
      </c>
      <c r="I81" s="45">
        <v>10</v>
      </c>
      <c r="J81" s="43">
        <v>7270367</v>
      </c>
      <c r="K81" s="45">
        <v>0</v>
      </c>
      <c r="L81" s="43">
        <v>0</v>
      </c>
      <c r="M81" s="45">
        <v>4</v>
      </c>
      <c r="N81" s="43">
        <v>2096514</v>
      </c>
      <c r="O81" s="45">
        <v>0</v>
      </c>
      <c r="P81" s="43">
        <v>0</v>
      </c>
      <c r="Q81" s="45">
        <v>0</v>
      </c>
      <c r="R81" s="43">
        <v>0</v>
      </c>
      <c r="S81" s="10">
        <v>8</v>
      </c>
      <c r="T81" s="10">
        <v>3362202</v>
      </c>
      <c r="U81" s="21">
        <f t="shared" si="19"/>
        <v>69</v>
      </c>
      <c r="V81" s="22">
        <f t="shared" si="20"/>
        <v>19299070</v>
      </c>
      <c r="W81" s="19">
        <f>U81-'Non Residential-Finish&amp; Imp'!U68</f>
        <v>11</v>
      </c>
      <c r="X81" s="13">
        <f>W81/'Non Residential-Finish&amp; Imp'!U68</f>
        <v>0.18965517241379309</v>
      </c>
      <c r="Y81" s="12">
        <f>V81-'Non Residential-Finish&amp; Imp'!V68</f>
        <v>-31058348</v>
      </c>
      <c r="Z81" s="13">
        <f>Y81/'Non Residential-Finish&amp; Imp'!V68</f>
        <v>-0.61675815070582052</v>
      </c>
      <c r="AA81" s="12">
        <f t="shared" si="21"/>
        <v>31211926</v>
      </c>
    </row>
    <row r="82" spans="1:27" s="2" customFormat="1" ht="13.5" thickBot="1" x14ac:dyDescent="0.25">
      <c r="A82" s="27" t="s">
        <v>29</v>
      </c>
      <c r="B82" s="15">
        <v>2010</v>
      </c>
      <c r="C82" s="46">
        <f>SUM(C70:C81)</f>
        <v>3</v>
      </c>
      <c r="D82" s="44">
        <f>SUM(D70:D81)</f>
        <v>474675</v>
      </c>
      <c r="E82" s="109"/>
      <c r="F82" s="110"/>
      <c r="G82" s="46">
        <f t="shared" ref="G82:W82" si="22">SUM(G70:G81)</f>
        <v>607</v>
      </c>
      <c r="H82" s="44">
        <f t="shared" si="22"/>
        <v>248328081</v>
      </c>
      <c r="I82" s="46">
        <f t="shared" si="22"/>
        <v>166</v>
      </c>
      <c r="J82" s="44">
        <f t="shared" si="22"/>
        <v>89521453</v>
      </c>
      <c r="K82" s="46">
        <f t="shared" si="22"/>
        <v>0</v>
      </c>
      <c r="L82" s="44">
        <f t="shared" si="22"/>
        <v>0</v>
      </c>
      <c r="M82" s="46">
        <f t="shared" si="22"/>
        <v>37</v>
      </c>
      <c r="N82" s="44">
        <f t="shared" si="22"/>
        <v>30178116</v>
      </c>
      <c r="O82" s="46">
        <f t="shared" si="22"/>
        <v>0</v>
      </c>
      <c r="P82" s="44">
        <f t="shared" si="22"/>
        <v>0</v>
      </c>
      <c r="Q82" s="46">
        <f t="shared" si="22"/>
        <v>0</v>
      </c>
      <c r="R82" s="44">
        <f t="shared" si="22"/>
        <v>0</v>
      </c>
      <c r="S82" s="16">
        <f t="shared" si="22"/>
        <v>59</v>
      </c>
      <c r="T82" s="16">
        <f t="shared" si="22"/>
        <v>34885843</v>
      </c>
      <c r="U82" s="23">
        <f t="shared" si="22"/>
        <v>872</v>
      </c>
      <c r="V82" s="24">
        <f t="shared" si="22"/>
        <v>403388168</v>
      </c>
      <c r="W82" s="20">
        <f t="shared" si="22"/>
        <v>133</v>
      </c>
      <c r="X82" s="18">
        <f>W82/'Non Residential-Finish&amp; Imp'!U69</f>
        <v>0.17997293640054127</v>
      </c>
      <c r="Y82" s="17">
        <f>SUM(Y70:Y81)</f>
        <v>31211926</v>
      </c>
      <c r="Z82" s="18">
        <f>Y82/'Non Residential-Finish&amp; Imp'!V69</f>
        <v>8.3863295067609395E-2</v>
      </c>
      <c r="AA82" s="17">
        <f>Y82</f>
        <v>31211926</v>
      </c>
    </row>
    <row r="83" spans="1:27" s="2" customFormat="1" x14ac:dyDescent="0.2">
      <c r="A83" s="26" t="s">
        <v>17</v>
      </c>
      <c r="B83" s="9">
        <v>2011</v>
      </c>
      <c r="C83" s="45">
        <v>0</v>
      </c>
      <c r="D83" s="43">
        <v>0</v>
      </c>
      <c r="E83" s="107"/>
      <c r="F83" s="108"/>
      <c r="G83" s="45">
        <v>42</v>
      </c>
      <c r="H83" s="43">
        <v>8128008</v>
      </c>
      <c r="I83" s="45">
        <v>10</v>
      </c>
      <c r="J83" s="43">
        <v>590470</v>
      </c>
      <c r="K83" s="45">
        <v>0</v>
      </c>
      <c r="L83" s="43">
        <v>0</v>
      </c>
      <c r="M83" s="45">
        <v>0</v>
      </c>
      <c r="N83" s="43">
        <v>0</v>
      </c>
      <c r="O83" s="45">
        <v>0</v>
      </c>
      <c r="P83" s="43">
        <v>0</v>
      </c>
      <c r="Q83" s="45">
        <v>0</v>
      </c>
      <c r="R83" s="43">
        <v>0</v>
      </c>
      <c r="S83" s="10">
        <v>8</v>
      </c>
      <c r="T83" s="10">
        <v>909118</v>
      </c>
      <c r="U83" s="21">
        <f t="shared" ref="U83:U94" si="23">SUM(C83+G83+I83+K83+M83+O83+Q83+S83)</f>
        <v>60</v>
      </c>
      <c r="V83" s="22">
        <f t="shared" ref="V83:V94" si="24">SUM(D83+H83+J83+L83+N83+P83+R83+T83)</f>
        <v>9627596</v>
      </c>
      <c r="W83" s="19">
        <f>U83-'Non Residential-Finish&amp; Imp'!U70</f>
        <v>8</v>
      </c>
      <c r="X83" s="13">
        <f>W83/'Non Residential-Finish&amp; Imp'!U70</f>
        <v>0.15384615384615385</v>
      </c>
      <c r="Y83" s="12">
        <f>V83-'Non Residential-Finish&amp; Imp'!V70</f>
        <v>-29343008</v>
      </c>
      <c r="Z83" s="13">
        <f>Y83/'Non Residential-Finish&amp; Imp'!V70</f>
        <v>-0.75295235352267054</v>
      </c>
      <c r="AA83" s="12">
        <f>Y83</f>
        <v>-29343008</v>
      </c>
    </row>
    <row r="84" spans="1:27" s="2" customFormat="1" x14ac:dyDescent="0.2">
      <c r="A84" s="26" t="s">
        <v>18</v>
      </c>
      <c r="B84" s="9">
        <v>2011</v>
      </c>
      <c r="C84" s="45">
        <v>0</v>
      </c>
      <c r="D84" s="43">
        <v>0</v>
      </c>
      <c r="E84" s="107"/>
      <c r="F84" s="108"/>
      <c r="G84" s="45">
        <v>55</v>
      </c>
      <c r="H84" s="43">
        <v>41270401</v>
      </c>
      <c r="I84" s="45">
        <v>4</v>
      </c>
      <c r="J84" s="43">
        <v>240000</v>
      </c>
      <c r="K84" s="45">
        <v>0</v>
      </c>
      <c r="L84" s="43">
        <v>0</v>
      </c>
      <c r="M84" s="45">
        <v>1</v>
      </c>
      <c r="N84" s="43">
        <v>71208</v>
      </c>
      <c r="O84" s="45">
        <v>0</v>
      </c>
      <c r="P84" s="43">
        <v>0</v>
      </c>
      <c r="Q84" s="45">
        <v>0</v>
      </c>
      <c r="R84" s="43">
        <v>0</v>
      </c>
      <c r="S84" s="10">
        <v>5</v>
      </c>
      <c r="T84" s="10">
        <v>3865000</v>
      </c>
      <c r="U84" s="21">
        <f t="shared" si="23"/>
        <v>65</v>
      </c>
      <c r="V84" s="22">
        <f t="shared" si="24"/>
        <v>45446609</v>
      </c>
      <c r="W84" s="19">
        <f>U84-'Non Residential-Finish&amp; Imp'!U71</f>
        <v>25</v>
      </c>
      <c r="X84" s="13">
        <f>W84/'Non Residential-Finish&amp; Imp'!U71</f>
        <v>0.625</v>
      </c>
      <c r="Y84" s="12">
        <f>V84-'Non Residential-Finish&amp; Imp'!V71</f>
        <v>30321100</v>
      </c>
      <c r="Z84" s="13">
        <f>Y84/'Non Residential-Finish&amp; Imp'!V71</f>
        <v>2.0046333647350312</v>
      </c>
      <c r="AA84" s="12">
        <f t="shared" ref="AA84:AA94" si="25">AA83+Y84</f>
        <v>978092</v>
      </c>
    </row>
    <row r="85" spans="1:27" s="2" customFormat="1" x14ac:dyDescent="0.2">
      <c r="A85" s="26" t="s">
        <v>19</v>
      </c>
      <c r="B85" s="9">
        <v>2011</v>
      </c>
      <c r="C85" s="45">
        <v>0</v>
      </c>
      <c r="D85" s="43">
        <v>0</v>
      </c>
      <c r="E85" s="107"/>
      <c r="F85" s="108"/>
      <c r="G85" s="45">
        <v>68</v>
      </c>
      <c r="H85" s="43">
        <v>38117375</v>
      </c>
      <c r="I85" s="45">
        <v>3</v>
      </c>
      <c r="J85" s="43">
        <v>921360</v>
      </c>
      <c r="K85" s="45">
        <v>0</v>
      </c>
      <c r="L85" s="43">
        <v>0</v>
      </c>
      <c r="M85" s="45">
        <v>4</v>
      </c>
      <c r="N85" s="43">
        <v>299880</v>
      </c>
      <c r="O85" s="45">
        <v>0</v>
      </c>
      <c r="P85" s="43">
        <v>0</v>
      </c>
      <c r="Q85" s="45">
        <v>0</v>
      </c>
      <c r="R85" s="43">
        <v>0</v>
      </c>
      <c r="S85" s="10">
        <v>6</v>
      </c>
      <c r="T85" s="10">
        <v>2802779</v>
      </c>
      <c r="U85" s="21">
        <f t="shared" si="23"/>
        <v>81</v>
      </c>
      <c r="V85" s="22">
        <f t="shared" si="24"/>
        <v>42141394</v>
      </c>
      <c r="W85" s="19">
        <f>U85-'Non Residential-Finish&amp; Imp'!U72</f>
        <v>-3</v>
      </c>
      <c r="X85" s="13">
        <f>W85/'Non Residential-Finish&amp; Imp'!U72</f>
        <v>-3.5714285714285712E-2</v>
      </c>
      <c r="Y85" s="12">
        <f>V85-'Non Residential-Finish&amp; Imp'!V72</f>
        <v>-86802453</v>
      </c>
      <c r="Z85" s="13">
        <f>Y85/'Non Residential-Finish&amp; Imp'!V72</f>
        <v>-0.67318026427426192</v>
      </c>
      <c r="AA85" s="12">
        <f t="shared" si="25"/>
        <v>-85824361</v>
      </c>
    </row>
    <row r="86" spans="1:27" s="2" customFormat="1" x14ac:dyDescent="0.2">
      <c r="A86" s="26" t="s">
        <v>20</v>
      </c>
      <c r="B86" s="9">
        <v>2011</v>
      </c>
      <c r="C86" s="45">
        <v>1</v>
      </c>
      <c r="D86" s="43">
        <v>6000000</v>
      </c>
      <c r="E86" s="107"/>
      <c r="F86" s="108"/>
      <c r="G86" s="45">
        <v>58</v>
      </c>
      <c r="H86" s="43">
        <v>25481624</v>
      </c>
      <c r="I86" s="45">
        <v>7</v>
      </c>
      <c r="J86" s="43">
        <v>2562717</v>
      </c>
      <c r="K86" s="45">
        <v>0</v>
      </c>
      <c r="L86" s="43">
        <v>0</v>
      </c>
      <c r="M86" s="45">
        <v>1</v>
      </c>
      <c r="N86" s="43">
        <v>645120</v>
      </c>
      <c r="O86" s="45">
        <v>0</v>
      </c>
      <c r="P86" s="43">
        <v>0</v>
      </c>
      <c r="Q86" s="45">
        <v>0</v>
      </c>
      <c r="R86" s="43">
        <v>0</v>
      </c>
      <c r="S86" s="10">
        <v>7</v>
      </c>
      <c r="T86" s="10">
        <v>3006470</v>
      </c>
      <c r="U86" s="21">
        <f t="shared" si="23"/>
        <v>74</v>
      </c>
      <c r="V86" s="22">
        <f t="shared" si="24"/>
        <v>37695931</v>
      </c>
      <c r="W86" s="19">
        <f>U86-'Non Residential-Finish&amp; Imp'!U73</f>
        <v>-12</v>
      </c>
      <c r="X86" s="13">
        <f>W86/'Non Residential-Finish&amp; Imp'!U73</f>
        <v>-0.13953488372093023</v>
      </c>
      <c r="Y86" s="12">
        <f>V86-'Non Residential-Finish&amp; Imp'!V73</f>
        <v>7748995</v>
      </c>
      <c r="Z86" s="13">
        <f>Y86/'Non Residential-Finish&amp; Imp'!V73</f>
        <v>0.25875752364114979</v>
      </c>
      <c r="AA86" s="12">
        <f t="shared" si="25"/>
        <v>-78075366</v>
      </c>
    </row>
    <row r="87" spans="1:27" s="2" customFormat="1" x14ac:dyDescent="0.2">
      <c r="A87" s="26" t="s">
        <v>21</v>
      </c>
      <c r="B87" s="9">
        <v>2011</v>
      </c>
      <c r="C87" s="45">
        <v>0</v>
      </c>
      <c r="D87" s="43">
        <v>0</v>
      </c>
      <c r="E87" s="107"/>
      <c r="F87" s="108"/>
      <c r="G87" s="45">
        <v>61</v>
      </c>
      <c r="H87" s="43">
        <v>15219082</v>
      </c>
      <c r="I87" s="45">
        <v>7</v>
      </c>
      <c r="J87" s="43">
        <v>1924864</v>
      </c>
      <c r="K87" s="45">
        <v>0</v>
      </c>
      <c r="L87" s="43">
        <v>0</v>
      </c>
      <c r="M87" s="45">
        <v>3</v>
      </c>
      <c r="N87" s="43">
        <v>23073772</v>
      </c>
      <c r="O87" s="45">
        <v>0</v>
      </c>
      <c r="P87" s="43">
        <v>0</v>
      </c>
      <c r="Q87" s="45">
        <v>0</v>
      </c>
      <c r="R87" s="43">
        <v>0</v>
      </c>
      <c r="S87" s="10">
        <v>0</v>
      </c>
      <c r="T87" s="10">
        <v>0</v>
      </c>
      <c r="U87" s="21">
        <f t="shared" si="23"/>
        <v>71</v>
      </c>
      <c r="V87" s="22">
        <f t="shared" si="24"/>
        <v>40217718</v>
      </c>
      <c r="W87" s="19">
        <f>U87-'Non Residential-Finish&amp; Imp'!U74</f>
        <v>-8</v>
      </c>
      <c r="X87" s="13">
        <f>W87/'Non Residential-Finish&amp; Imp'!U74</f>
        <v>-0.10126582278481013</v>
      </c>
      <c r="Y87" s="12">
        <f>V87-'Non Residential-Finish&amp; Imp'!V74</f>
        <v>20617888</v>
      </c>
      <c r="Z87" s="13">
        <f>Y87/'Non Residential-Finish&amp; Imp'!V74</f>
        <v>1.051942185212831</v>
      </c>
      <c r="AA87" s="12">
        <f t="shared" si="25"/>
        <v>-57457478</v>
      </c>
    </row>
    <row r="88" spans="1:27" s="2" customFormat="1" x14ac:dyDescent="0.2">
      <c r="A88" s="26" t="s">
        <v>30</v>
      </c>
      <c r="B88" s="9">
        <v>2011</v>
      </c>
      <c r="C88" s="45">
        <v>0</v>
      </c>
      <c r="D88" s="43">
        <v>0</v>
      </c>
      <c r="E88" s="107"/>
      <c r="F88" s="108"/>
      <c r="G88" s="45">
        <v>71</v>
      </c>
      <c r="H88" s="43">
        <v>41814077</v>
      </c>
      <c r="I88" s="45">
        <v>7</v>
      </c>
      <c r="J88" s="43">
        <v>672016</v>
      </c>
      <c r="K88" s="45">
        <v>0</v>
      </c>
      <c r="L88" s="43">
        <v>0</v>
      </c>
      <c r="M88" s="45">
        <v>7</v>
      </c>
      <c r="N88" s="43">
        <v>2523429</v>
      </c>
      <c r="O88" s="45">
        <v>0</v>
      </c>
      <c r="P88" s="43">
        <v>0</v>
      </c>
      <c r="Q88" s="45">
        <v>0</v>
      </c>
      <c r="R88" s="43">
        <v>0</v>
      </c>
      <c r="S88" s="10">
        <v>5</v>
      </c>
      <c r="T88" s="10">
        <v>1046200</v>
      </c>
      <c r="U88" s="21">
        <f t="shared" si="23"/>
        <v>90</v>
      </c>
      <c r="V88" s="22">
        <f t="shared" si="24"/>
        <v>46055722</v>
      </c>
      <c r="W88" s="19">
        <f>U88-'Non Residential-Finish&amp; Imp'!U75</f>
        <v>-3</v>
      </c>
      <c r="X88" s="13">
        <f>W88/'Non Residential-Finish&amp; Imp'!U75</f>
        <v>-3.2258064516129031E-2</v>
      </c>
      <c r="Y88" s="12">
        <f>V88-'Non Residential-Finish&amp; Imp'!V75</f>
        <v>3400538</v>
      </c>
      <c r="Z88" s="13">
        <f>Y88/'Non Residential-Finish&amp; Imp'!V75</f>
        <v>7.9721564441030193E-2</v>
      </c>
      <c r="AA88" s="12">
        <f t="shared" si="25"/>
        <v>-54056940</v>
      </c>
    </row>
    <row r="89" spans="1:27" s="2" customFormat="1" x14ac:dyDescent="0.2">
      <c r="A89" s="26" t="s">
        <v>23</v>
      </c>
      <c r="B89" s="9">
        <v>2011</v>
      </c>
      <c r="C89" s="45">
        <v>0</v>
      </c>
      <c r="D89" s="43">
        <v>0</v>
      </c>
      <c r="E89" s="107"/>
      <c r="F89" s="108"/>
      <c r="G89" s="45">
        <v>73</v>
      </c>
      <c r="H89" s="43">
        <v>20221731</v>
      </c>
      <c r="I89" s="45">
        <v>8</v>
      </c>
      <c r="J89" s="43">
        <v>5516465</v>
      </c>
      <c r="K89" s="45">
        <v>0</v>
      </c>
      <c r="L89" s="43">
        <v>0</v>
      </c>
      <c r="M89" s="45">
        <v>2</v>
      </c>
      <c r="N89" s="43">
        <v>117800</v>
      </c>
      <c r="O89" s="45">
        <v>0</v>
      </c>
      <c r="P89" s="43">
        <v>0</v>
      </c>
      <c r="Q89" s="45">
        <v>0</v>
      </c>
      <c r="R89" s="43">
        <v>0</v>
      </c>
      <c r="S89" s="10">
        <v>4</v>
      </c>
      <c r="T89" s="10">
        <v>1652831</v>
      </c>
      <c r="U89" s="21">
        <f t="shared" si="23"/>
        <v>87</v>
      </c>
      <c r="V89" s="22">
        <f t="shared" si="24"/>
        <v>27508827</v>
      </c>
      <c r="W89" s="19">
        <f>U89-'Non Residential-Finish&amp; Imp'!U76</f>
        <v>13</v>
      </c>
      <c r="X89" s="13">
        <f>W89/'Non Residential-Finish&amp; Imp'!U76</f>
        <v>0.17567567567567569</v>
      </c>
      <c r="Y89" s="12">
        <f>V89-'Non Residential-Finish&amp; Imp'!V76</f>
        <v>8640623</v>
      </c>
      <c r="Z89" s="13">
        <f>Y89/'Non Residential-Finish&amp; Imp'!V76</f>
        <v>0.45794623590035383</v>
      </c>
      <c r="AA89" s="12">
        <f t="shared" si="25"/>
        <v>-45416317</v>
      </c>
    </row>
    <row r="90" spans="1:27" s="2" customFormat="1" x14ac:dyDescent="0.2">
      <c r="A90" s="26" t="s">
        <v>24</v>
      </c>
      <c r="B90" s="9">
        <v>2011</v>
      </c>
      <c r="C90" s="45">
        <v>0</v>
      </c>
      <c r="D90" s="43">
        <v>0</v>
      </c>
      <c r="E90" s="107"/>
      <c r="F90" s="108"/>
      <c r="G90" s="45">
        <v>47</v>
      </c>
      <c r="H90" s="43">
        <v>13809463</v>
      </c>
      <c r="I90" s="45">
        <v>17</v>
      </c>
      <c r="J90" s="43">
        <v>8969073</v>
      </c>
      <c r="K90" s="45">
        <v>0</v>
      </c>
      <c r="L90" s="43">
        <v>0</v>
      </c>
      <c r="M90" s="45">
        <v>2</v>
      </c>
      <c r="N90" s="43">
        <v>1805500</v>
      </c>
      <c r="O90" s="45">
        <v>0</v>
      </c>
      <c r="P90" s="43">
        <v>0</v>
      </c>
      <c r="Q90" s="45">
        <v>0</v>
      </c>
      <c r="R90" s="43">
        <v>0</v>
      </c>
      <c r="S90" s="10">
        <v>1</v>
      </c>
      <c r="T90" s="10">
        <v>95000</v>
      </c>
      <c r="U90" s="21">
        <f t="shared" si="23"/>
        <v>67</v>
      </c>
      <c r="V90" s="22">
        <f t="shared" si="24"/>
        <v>24679036</v>
      </c>
      <c r="W90" s="19">
        <f>U90-'Non Residential-Finish&amp; Imp'!U77</f>
        <v>-16</v>
      </c>
      <c r="X90" s="13">
        <f>W90/'Non Residential-Finish&amp; Imp'!U77</f>
        <v>-0.19277108433734941</v>
      </c>
      <c r="Y90" s="12">
        <f>V90-'Non Residential-Finish&amp; Imp'!V77</f>
        <v>-5079693</v>
      </c>
      <c r="Z90" s="13">
        <f>Y90/'Non Residential-Finish&amp; Imp'!V77</f>
        <v>-0.17069589900832122</v>
      </c>
      <c r="AA90" s="12">
        <f t="shared" si="25"/>
        <v>-50496010</v>
      </c>
    </row>
    <row r="91" spans="1:27" s="2" customFormat="1" x14ac:dyDescent="0.2">
      <c r="A91" s="26" t="s">
        <v>25</v>
      </c>
      <c r="B91" s="9">
        <v>2011</v>
      </c>
      <c r="C91" s="45">
        <v>0</v>
      </c>
      <c r="D91" s="43">
        <v>0</v>
      </c>
      <c r="E91" s="107"/>
      <c r="F91" s="108"/>
      <c r="G91" s="45">
        <v>103</v>
      </c>
      <c r="H91" s="43">
        <v>21958187</v>
      </c>
      <c r="I91" s="45">
        <v>20</v>
      </c>
      <c r="J91" s="43">
        <v>4972629</v>
      </c>
      <c r="K91" s="45">
        <v>0</v>
      </c>
      <c r="L91" s="43">
        <v>0</v>
      </c>
      <c r="M91" s="45">
        <v>2</v>
      </c>
      <c r="N91" s="43">
        <v>880047</v>
      </c>
      <c r="O91" s="45">
        <v>0</v>
      </c>
      <c r="P91" s="43">
        <v>0</v>
      </c>
      <c r="Q91" s="45">
        <v>0</v>
      </c>
      <c r="R91" s="43">
        <v>0</v>
      </c>
      <c r="S91" s="10">
        <v>7</v>
      </c>
      <c r="T91" s="10">
        <v>14814663</v>
      </c>
      <c r="U91" s="21">
        <f t="shared" si="23"/>
        <v>132</v>
      </c>
      <c r="V91" s="22">
        <f t="shared" si="24"/>
        <v>42625526</v>
      </c>
      <c r="W91" s="19">
        <f>U91-'Non Residential-Finish&amp; Imp'!U78</f>
        <v>45</v>
      </c>
      <c r="X91" s="13">
        <f>W91/'Non Residential-Finish&amp; Imp'!U78</f>
        <v>0.51724137931034486</v>
      </c>
      <c r="Y91" s="12">
        <f>V91-'Non Residential-Finish&amp; Imp'!V78</f>
        <v>22105411</v>
      </c>
      <c r="Z91" s="13">
        <f>Y91/'Non Residential-Finish&amp; Imp'!V78</f>
        <v>1.0772557073876048</v>
      </c>
      <c r="AA91" s="12">
        <f t="shared" si="25"/>
        <v>-28390599</v>
      </c>
    </row>
    <row r="92" spans="1:27" s="2" customFormat="1" x14ac:dyDescent="0.2">
      <c r="A92" s="26" t="s">
        <v>26</v>
      </c>
      <c r="B92" s="9">
        <v>2011</v>
      </c>
      <c r="C92" s="45">
        <v>0</v>
      </c>
      <c r="D92" s="43">
        <v>0</v>
      </c>
      <c r="E92" s="107"/>
      <c r="F92" s="108"/>
      <c r="G92" s="45">
        <v>62</v>
      </c>
      <c r="H92" s="43">
        <v>43816768</v>
      </c>
      <c r="I92" s="45">
        <v>13</v>
      </c>
      <c r="J92" s="43">
        <v>5922371</v>
      </c>
      <c r="K92" s="45">
        <v>0</v>
      </c>
      <c r="L92" s="43">
        <v>0</v>
      </c>
      <c r="M92" s="45">
        <v>5</v>
      </c>
      <c r="N92" s="43">
        <v>777828</v>
      </c>
      <c r="O92" s="45">
        <v>0</v>
      </c>
      <c r="P92" s="43">
        <v>0</v>
      </c>
      <c r="Q92" s="45">
        <v>0</v>
      </c>
      <c r="R92" s="43">
        <v>0</v>
      </c>
      <c r="S92" s="10">
        <v>10</v>
      </c>
      <c r="T92" s="10">
        <v>8625957</v>
      </c>
      <c r="U92" s="21">
        <f t="shared" si="23"/>
        <v>90</v>
      </c>
      <c r="V92" s="22">
        <f t="shared" si="24"/>
        <v>59142924</v>
      </c>
      <c r="W92" s="19">
        <f>U92-'Non Residential-Finish&amp; Imp'!U79</f>
        <v>30</v>
      </c>
      <c r="X92" s="13">
        <f>W92/'Non Residential-Finish&amp; Imp'!U79</f>
        <v>0.5</v>
      </c>
      <c r="Y92" s="12">
        <f>V92-'Non Residential-Finish&amp; Imp'!V79</f>
        <v>42785178</v>
      </c>
      <c r="Z92" s="13">
        <f>Y92/'Non Residential-Finish&amp; Imp'!V79</f>
        <v>2.6155912923455347</v>
      </c>
      <c r="AA92" s="12">
        <f t="shared" si="25"/>
        <v>14394579</v>
      </c>
    </row>
    <row r="93" spans="1:27" s="2" customFormat="1" x14ac:dyDescent="0.2">
      <c r="A93" s="26" t="s">
        <v>27</v>
      </c>
      <c r="B93" s="9">
        <v>2011</v>
      </c>
      <c r="C93" s="45">
        <v>2</v>
      </c>
      <c r="D93" s="43">
        <v>239600</v>
      </c>
      <c r="E93" s="107"/>
      <c r="F93" s="108"/>
      <c r="G93" s="45">
        <v>60</v>
      </c>
      <c r="H93" s="43">
        <v>8714222</v>
      </c>
      <c r="I93" s="45">
        <v>3</v>
      </c>
      <c r="J93" s="43">
        <v>1819108</v>
      </c>
      <c r="K93" s="45">
        <v>0</v>
      </c>
      <c r="L93" s="43">
        <v>0</v>
      </c>
      <c r="M93" s="45">
        <v>3</v>
      </c>
      <c r="N93" s="43">
        <v>216342</v>
      </c>
      <c r="O93" s="45">
        <v>0</v>
      </c>
      <c r="P93" s="43">
        <v>0</v>
      </c>
      <c r="Q93" s="45">
        <v>0</v>
      </c>
      <c r="R93" s="43">
        <v>0</v>
      </c>
      <c r="S93" s="10">
        <v>5</v>
      </c>
      <c r="T93" s="10">
        <v>2509577</v>
      </c>
      <c r="U93" s="21">
        <f t="shared" si="23"/>
        <v>73</v>
      </c>
      <c r="V93" s="22">
        <f t="shared" si="24"/>
        <v>13498849</v>
      </c>
      <c r="W93" s="19">
        <f>U93-'Non Residential-Finish&amp; Imp'!U80</f>
        <v>8</v>
      </c>
      <c r="X93" s="13">
        <f>W93/'Non Residential-Finish&amp; Imp'!U80</f>
        <v>0.12307692307692308</v>
      </c>
      <c r="Y93" s="12">
        <f>V93-'Non Residential-Finish&amp; Imp'!V80</f>
        <v>-9843545</v>
      </c>
      <c r="Z93" s="13">
        <f>Y93/'Non Residential-Finish&amp; Imp'!V80</f>
        <v>-0.42170246119571114</v>
      </c>
      <c r="AA93" s="12">
        <f t="shared" si="25"/>
        <v>4551034</v>
      </c>
    </row>
    <row r="94" spans="1:27" s="2" customFormat="1" x14ac:dyDescent="0.2">
      <c r="A94" s="26" t="s">
        <v>28</v>
      </c>
      <c r="B94" s="9">
        <v>2011</v>
      </c>
      <c r="C94" s="45">
        <v>0</v>
      </c>
      <c r="D94" s="43">
        <v>0</v>
      </c>
      <c r="E94" s="107"/>
      <c r="F94" s="108"/>
      <c r="G94" s="45">
        <v>37</v>
      </c>
      <c r="H94" s="43">
        <v>5559366</v>
      </c>
      <c r="I94" s="45">
        <v>13</v>
      </c>
      <c r="J94" s="43">
        <v>7156227</v>
      </c>
      <c r="K94" s="45">
        <v>0</v>
      </c>
      <c r="L94" s="43">
        <v>0</v>
      </c>
      <c r="M94" s="45">
        <v>7</v>
      </c>
      <c r="N94" s="43">
        <v>2431359</v>
      </c>
      <c r="O94" s="45">
        <v>0</v>
      </c>
      <c r="P94" s="43">
        <v>0</v>
      </c>
      <c r="Q94" s="45">
        <v>0</v>
      </c>
      <c r="R94" s="43">
        <v>0</v>
      </c>
      <c r="S94" s="10">
        <v>7</v>
      </c>
      <c r="T94" s="10">
        <v>4438472</v>
      </c>
      <c r="U94" s="21">
        <f t="shared" si="23"/>
        <v>64</v>
      </c>
      <c r="V94" s="22">
        <f t="shared" si="24"/>
        <v>19585424</v>
      </c>
      <c r="W94" s="19">
        <f>U94-'Non Residential-Finish&amp; Imp'!U81</f>
        <v>-5</v>
      </c>
      <c r="X94" s="13">
        <f>W94/'Non Residential-Finish&amp; Imp'!U81</f>
        <v>-7.2463768115942032E-2</v>
      </c>
      <c r="Y94" s="12">
        <f>V94-'Non Residential-Finish&amp; Imp'!V81</f>
        <v>286354</v>
      </c>
      <c r="Z94" s="13">
        <f>Y94/'Non Residential-Finish&amp; Imp'!V81</f>
        <v>1.4837709796378789E-2</v>
      </c>
      <c r="AA94" s="12">
        <f t="shared" si="25"/>
        <v>4837388</v>
      </c>
    </row>
    <row r="95" spans="1:27" s="2" customFormat="1" ht="13.5" thickBot="1" x14ac:dyDescent="0.25">
      <c r="A95" s="27" t="s">
        <v>29</v>
      </c>
      <c r="B95" s="15">
        <v>2011</v>
      </c>
      <c r="C95" s="46">
        <f>SUM(C83:C94)</f>
        <v>3</v>
      </c>
      <c r="D95" s="44">
        <f>SUM(D83:D94)</f>
        <v>6239600</v>
      </c>
      <c r="E95" s="109"/>
      <c r="F95" s="110"/>
      <c r="G95" s="46">
        <f t="shared" ref="G95:W95" si="26">SUM(G83:G94)</f>
        <v>737</v>
      </c>
      <c r="H95" s="44">
        <f t="shared" si="26"/>
        <v>284110304</v>
      </c>
      <c r="I95" s="46">
        <f t="shared" si="26"/>
        <v>112</v>
      </c>
      <c r="J95" s="44">
        <f t="shared" si="26"/>
        <v>41267300</v>
      </c>
      <c r="K95" s="46">
        <f t="shared" si="26"/>
        <v>0</v>
      </c>
      <c r="L95" s="44">
        <f t="shared" si="26"/>
        <v>0</v>
      </c>
      <c r="M95" s="46">
        <f t="shared" si="26"/>
        <v>37</v>
      </c>
      <c r="N95" s="44">
        <f t="shared" si="26"/>
        <v>32842285</v>
      </c>
      <c r="O95" s="46">
        <f t="shared" si="26"/>
        <v>0</v>
      </c>
      <c r="P95" s="44">
        <f t="shared" si="26"/>
        <v>0</v>
      </c>
      <c r="Q95" s="46">
        <f t="shared" si="26"/>
        <v>0</v>
      </c>
      <c r="R95" s="44">
        <f t="shared" si="26"/>
        <v>0</v>
      </c>
      <c r="S95" s="16">
        <f t="shared" si="26"/>
        <v>65</v>
      </c>
      <c r="T95" s="16">
        <f t="shared" si="26"/>
        <v>43766067</v>
      </c>
      <c r="U95" s="23">
        <f t="shared" si="26"/>
        <v>954</v>
      </c>
      <c r="V95" s="24">
        <f t="shared" si="26"/>
        <v>408225556</v>
      </c>
      <c r="W95" s="20">
        <f t="shared" si="26"/>
        <v>82</v>
      </c>
      <c r="X95" s="18">
        <f>W95/'Non Residential-Finish&amp; Imp'!U82</f>
        <v>9.4036697247706427E-2</v>
      </c>
      <c r="Y95" s="17">
        <f>SUM(Y83:Y94)</f>
        <v>4837388</v>
      </c>
      <c r="Z95" s="18">
        <f>Y95/'Non Residential-Finish&amp; Imp'!V82</f>
        <v>1.1991893624405959E-2</v>
      </c>
      <c r="AA95" s="17">
        <f>Y95</f>
        <v>4837388</v>
      </c>
    </row>
    <row r="96" spans="1:27" s="2" customFormat="1" x14ac:dyDescent="0.2">
      <c r="A96" s="26" t="s">
        <v>17</v>
      </c>
      <c r="B96" s="9">
        <v>2012</v>
      </c>
      <c r="C96" s="45">
        <v>1</v>
      </c>
      <c r="D96" s="43">
        <v>436000</v>
      </c>
      <c r="E96" s="107"/>
      <c r="F96" s="108"/>
      <c r="G96" s="45">
        <v>55</v>
      </c>
      <c r="H96" s="43">
        <v>23073154</v>
      </c>
      <c r="I96" s="45">
        <v>5</v>
      </c>
      <c r="J96" s="43">
        <v>4957235</v>
      </c>
      <c r="K96" s="45">
        <v>0</v>
      </c>
      <c r="L96" s="43">
        <v>0</v>
      </c>
      <c r="M96" s="45">
        <v>2</v>
      </c>
      <c r="N96" s="43">
        <v>728134</v>
      </c>
      <c r="O96" s="45">
        <v>0</v>
      </c>
      <c r="P96" s="43">
        <v>0</v>
      </c>
      <c r="Q96" s="45">
        <v>0</v>
      </c>
      <c r="R96" s="43">
        <v>0</v>
      </c>
      <c r="S96" s="10">
        <v>3</v>
      </c>
      <c r="T96" s="10">
        <v>2137626</v>
      </c>
      <c r="U96" s="21">
        <f t="shared" ref="U96:U107" si="27">SUM(C96+G96+I96+K96+M96+O96+Q96+S96)</f>
        <v>66</v>
      </c>
      <c r="V96" s="22">
        <f t="shared" ref="V96:V107" si="28">SUM(D96+H96+J96+L96+N96+P96+R96+T96)</f>
        <v>31332149</v>
      </c>
      <c r="W96" s="19">
        <f>U96-'Non Residential-Finish&amp; Imp'!U83</f>
        <v>6</v>
      </c>
      <c r="X96" s="13">
        <f>W96/'Non Residential-Finish&amp; Imp'!U83</f>
        <v>0.1</v>
      </c>
      <c r="Y96" s="12">
        <f>V96-'Non Residential-Finish&amp; Imp'!V83</f>
        <v>21704553</v>
      </c>
      <c r="Z96" s="13">
        <f>Y96/'Non Residential-Finish&amp; Imp'!V83</f>
        <v>2.254410446803127</v>
      </c>
      <c r="AA96" s="12">
        <f>Y96</f>
        <v>21704553</v>
      </c>
    </row>
    <row r="97" spans="1:27" x14ac:dyDescent="0.2">
      <c r="A97" s="26" t="s">
        <v>18</v>
      </c>
      <c r="B97" s="9">
        <v>2012</v>
      </c>
      <c r="C97" s="45">
        <v>0</v>
      </c>
      <c r="D97" s="43">
        <v>0</v>
      </c>
      <c r="E97" s="107"/>
      <c r="F97" s="108"/>
      <c r="G97" s="45">
        <v>40</v>
      </c>
      <c r="H97" s="43">
        <v>12334590</v>
      </c>
      <c r="I97" s="45">
        <v>4</v>
      </c>
      <c r="J97" s="43">
        <v>685001</v>
      </c>
      <c r="K97" s="45">
        <v>0</v>
      </c>
      <c r="L97" s="43">
        <v>0</v>
      </c>
      <c r="M97" s="45">
        <v>1</v>
      </c>
      <c r="N97" s="43">
        <v>252000</v>
      </c>
      <c r="O97" s="45">
        <v>0</v>
      </c>
      <c r="P97" s="43">
        <v>0</v>
      </c>
      <c r="Q97" s="45">
        <v>0</v>
      </c>
      <c r="R97" s="43">
        <v>0</v>
      </c>
      <c r="S97" s="10">
        <v>6</v>
      </c>
      <c r="T97" s="10">
        <v>2274000</v>
      </c>
      <c r="U97" s="21">
        <f t="shared" si="27"/>
        <v>51</v>
      </c>
      <c r="V97" s="22">
        <f t="shared" si="28"/>
        <v>15545591</v>
      </c>
      <c r="W97" s="19">
        <f>U97-'Non Residential-Finish&amp; Imp'!U84</f>
        <v>-14</v>
      </c>
      <c r="X97" s="13">
        <f>W97/'Non Residential-Finish&amp; Imp'!U84</f>
        <v>-0.2153846153846154</v>
      </c>
      <c r="Y97" s="12">
        <f>V97-'Non Residential-Finish&amp; Imp'!V84</f>
        <v>-29901018</v>
      </c>
      <c r="Z97" s="13">
        <f>Y97/'Non Residential-Finish&amp; Imp'!V84</f>
        <v>-0.65793727316376893</v>
      </c>
      <c r="AA97" s="12">
        <f t="shared" ref="AA97:AA107" si="29">AA96+Y97</f>
        <v>-8196465</v>
      </c>
    </row>
    <row r="98" spans="1:27" x14ac:dyDescent="0.2">
      <c r="A98" s="26" t="s">
        <v>19</v>
      </c>
      <c r="B98" s="9">
        <v>2012</v>
      </c>
      <c r="C98" s="45">
        <v>0</v>
      </c>
      <c r="D98" s="43">
        <v>0</v>
      </c>
      <c r="E98" s="107"/>
      <c r="F98" s="108"/>
      <c r="G98" s="45">
        <v>51</v>
      </c>
      <c r="H98" s="43">
        <v>18545130</v>
      </c>
      <c r="I98" s="45">
        <v>7</v>
      </c>
      <c r="J98" s="43">
        <v>625171</v>
      </c>
      <c r="K98" s="45">
        <v>0</v>
      </c>
      <c r="L98" s="43">
        <v>0</v>
      </c>
      <c r="M98" s="45">
        <v>3</v>
      </c>
      <c r="N98" s="43">
        <v>1779120</v>
      </c>
      <c r="O98" s="45">
        <v>0</v>
      </c>
      <c r="P98" s="43">
        <v>0</v>
      </c>
      <c r="Q98" s="45">
        <v>0</v>
      </c>
      <c r="R98" s="43">
        <v>0</v>
      </c>
      <c r="S98" s="10">
        <v>5</v>
      </c>
      <c r="T98" s="10">
        <v>12183153</v>
      </c>
      <c r="U98" s="21">
        <f t="shared" si="27"/>
        <v>66</v>
      </c>
      <c r="V98" s="22">
        <f t="shared" si="28"/>
        <v>33132574</v>
      </c>
      <c r="W98" s="19">
        <f>U98-'Non Residential-Finish&amp; Imp'!U85</f>
        <v>-15</v>
      </c>
      <c r="X98" s="13">
        <f>W98/'Non Residential-Finish&amp; Imp'!U85</f>
        <v>-0.18518518518518517</v>
      </c>
      <c r="Y98" s="12">
        <f>V98-'Non Residential-Finish&amp; Imp'!V85</f>
        <v>-9008820</v>
      </c>
      <c r="Z98" s="13">
        <f>Y98/'Non Residential-Finish&amp; Imp'!V85</f>
        <v>-0.21377603218346314</v>
      </c>
      <c r="AA98" s="12">
        <f t="shared" si="29"/>
        <v>-17205285</v>
      </c>
    </row>
    <row r="99" spans="1:27" x14ac:dyDescent="0.2">
      <c r="A99" s="26" t="s">
        <v>20</v>
      </c>
      <c r="B99" s="9">
        <v>2012</v>
      </c>
      <c r="C99" s="45">
        <v>0</v>
      </c>
      <c r="D99" s="43">
        <v>0</v>
      </c>
      <c r="E99" s="107"/>
      <c r="F99" s="108"/>
      <c r="G99" s="45">
        <v>70</v>
      </c>
      <c r="H99" s="43">
        <v>11507860</v>
      </c>
      <c r="I99" s="45">
        <v>9</v>
      </c>
      <c r="J99" s="43">
        <v>2173083</v>
      </c>
      <c r="K99" s="45">
        <v>0</v>
      </c>
      <c r="L99" s="43">
        <v>0</v>
      </c>
      <c r="M99" s="45">
        <v>3</v>
      </c>
      <c r="N99" s="43">
        <v>376448</v>
      </c>
      <c r="O99" s="45">
        <v>0</v>
      </c>
      <c r="P99" s="43">
        <v>0</v>
      </c>
      <c r="Q99" s="45">
        <v>0</v>
      </c>
      <c r="R99" s="43">
        <v>0</v>
      </c>
      <c r="S99" s="10">
        <v>5</v>
      </c>
      <c r="T99" s="10">
        <v>675000</v>
      </c>
      <c r="U99" s="21">
        <f t="shared" si="27"/>
        <v>87</v>
      </c>
      <c r="V99" s="22">
        <f t="shared" si="28"/>
        <v>14732391</v>
      </c>
      <c r="W99" s="19">
        <f>U99-'Non Residential-Finish&amp; Imp'!U86</f>
        <v>13</v>
      </c>
      <c r="X99" s="13">
        <f>W99/'Non Residential-Finish&amp; Imp'!U86</f>
        <v>0.17567567567567569</v>
      </c>
      <c r="Y99" s="12">
        <f>V99-'Non Residential-Finish&amp; Imp'!V86</f>
        <v>-22963540</v>
      </c>
      <c r="Z99" s="13">
        <f>Y99/'Non Residential-Finish&amp; Imp'!V86</f>
        <v>-0.60917821607854705</v>
      </c>
      <c r="AA99" s="12">
        <f t="shared" si="29"/>
        <v>-40168825</v>
      </c>
    </row>
    <row r="100" spans="1:27" x14ac:dyDescent="0.2">
      <c r="A100" s="26" t="s">
        <v>21</v>
      </c>
      <c r="B100" s="9">
        <v>2012</v>
      </c>
      <c r="C100" s="45">
        <v>0</v>
      </c>
      <c r="D100" s="43">
        <v>0</v>
      </c>
      <c r="E100" s="107"/>
      <c r="F100" s="108"/>
      <c r="G100" s="45">
        <v>107</v>
      </c>
      <c r="H100" s="43">
        <v>48379236</v>
      </c>
      <c r="I100" s="45">
        <v>5</v>
      </c>
      <c r="J100" s="43">
        <v>5281103</v>
      </c>
      <c r="K100" s="45">
        <v>0</v>
      </c>
      <c r="L100" s="43">
        <v>0</v>
      </c>
      <c r="M100" s="45">
        <v>3</v>
      </c>
      <c r="N100" s="43">
        <v>980784</v>
      </c>
      <c r="O100" s="45">
        <v>0</v>
      </c>
      <c r="P100" s="43">
        <v>0</v>
      </c>
      <c r="Q100" s="45">
        <v>0</v>
      </c>
      <c r="R100" s="43">
        <v>0</v>
      </c>
      <c r="S100" s="10">
        <v>11</v>
      </c>
      <c r="T100" s="10">
        <v>8288491</v>
      </c>
      <c r="U100" s="21">
        <f t="shared" si="27"/>
        <v>126</v>
      </c>
      <c r="V100" s="22">
        <f t="shared" si="28"/>
        <v>62929614</v>
      </c>
      <c r="W100" s="19">
        <f>U100-'Non Residential-Finish&amp; Imp'!U87</f>
        <v>55</v>
      </c>
      <c r="X100" s="13">
        <f>W100/'Non Residential-Finish&amp; Imp'!U87</f>
        <v>0.77464788732394363</v>
      </c>
      <c r="Y100" s="12">
        <f>V100-'Non Residential-Finish&amp; Imp'!V87</f>
        <v>22711896</v>
      </c>
      <c r="Z100" s="13">
        <f>Y100/'Non Residential-Finish&amp; Imp'!V87</f>
        <v>0.5647236374773924</v>
      </c>
      <c r="AA100" s="12">
        <f t="shared" si="29"/>
        <v>-17456929</v>
      </c>
    </row>
    <row r="101" spans="1:27" x14ac:dyDescent="0.2">
      <c r="A101" s="26" t="s">
        <v>22</v>
      </c>
      <c r="B101" s="9">
        <v>2012</v>
      </c>
      <c r="C101" s="45">
        <v>0</v>
      </c>
      <c r="D101" s="43">
        <v>0</v>
      </c>
      <c r="E101" s="107"/>
      <c r="F101" s="108"/>
      <c r="G101" s="45">
        <v>50</v>
      </c>
      <c r="H101" s="43">
        <v>25284260</v>
      </c>
      <c r="I101" s="45">
        <v>25</v>
      </c>
      <c r="J101" s="43">
        <v>10993303</v>
      </c>
      <c r="K101" s="45">
        <v>0</v>
      </c>
      <c r="L101" s="43">
        <v>0</v>
      </c>
      <c r="M101" s="45">
        <v>0</v>
      </c>
      <c r="N101" s="43">
        <v>0</v>
      </c>
      <c r="O101" s="45">
        <v>0</v>
      </c>
      <c r="P101" s="43">
        <v>0</v>
      </c>
      <c r="Q101" s="45">
        <v>0</v>
      </c>
      <c r="R101" s="43">
        <v>0</v>
      </c>
      <c r="S101" s="10">
        <v>6</v>
      </c>
      <c r="T101" s="10">
        <v>62180097</v>
      </c>
      <c r="U101" s="21">
        <f t="shared" si="27"/>
        <v>81</v>
      </c>
      <c r="V101" s="22">
        <f t="shared" si="28"/>
        <v>98457660</v>
      </c>
      <c r="W101" s="19">
        <f>U101-'Non Residential-Finish&amp; Imp'!U88</f>
        <v>-9</v>
      </c>
      <c r="X101" s="13">
        <f>W101/'Non Residential-Finish&amp; Imp'!U88</f>
        <v>-0.1</v>
      </c>
      <c r="Y101" s="12">
        <f>V101-'Non Residential-Finish&amp; Imp'!V88</f>
        <v>52401938</v>
      </c>
      <c r="Z101" s="13">
        <f>Y101/'Non Residential-Finish&amp; Imp'!V88</f>
        <v>1.1377943005648679</v>
      </c>
      <c r="AA101" s="12">
        <f t="shared" si="29"/>
        <v>34945009</v>
      </c>
    </row>
    <row r="102" spans="1:27" x14ac:dyDescent="0.2">
      <c r="A102" s="26" t="s">
        <v>23</v>
      </c>
      <c r="B102" s="9">
        <v>2012</v>
      </c>
      <c r="C102" s="45">
        <v>0</v>
      </c>
      <c r="D102" s="43">
        <v>0</v>
      </c>
      <c r="E102" s="107"/>
      <c r="F102" s="108"/>
      <c r="G102" s="45">
        <v>70</v>
      </c>
      <c r="H102" s="43">
        <v>41669956</v>
      </c>
      <c r="I102" s="45">
        <v>7</v>
      </c>
      <c r="J102" s="43">
        <v>679220</v>
      </c>
      <c r="K102" s="45">
        <v>0</v>
      </c>
      <c r="L102" s="43">
        <v>0</v>
      </c>
      <c r="M102" s="45">
        <v>0</v>
      </c>
      <c r="N102" s="43">
        <v>0</v>
      </c>
      <c r="O102" s="45">
        <v>0</v>
      </c>
      <c r="P102" s="43">
        <v>0</v>
      </c>
      <c r="Q102" s="45">
        <v>0</v>
      </c>
      <c r="R102" s="43">
        <v>0</v>
      </c>
      <c r="S102" s="10">
        <v>3</v>
      </c>
      <c r="T102" s="10">
        <v>630000</v>
      </c>
      <c r="U102" s="21">
        <f t="shared" si="27"/>
        <v>80</v>
      </c>
      <c r="V102" s="22">
        <f t="shared" si="28"/>
        <v>42979176</v>
      </c>
      <c r="W102" s="19">
        <f>U102-'Non Residential-Finish&amp; Imp'!U89</f>
        <v>-7</v>
      </c>
      <c r="X102" s="13">
        <f>W102/'Non Residential-Finish&amp; Imp'!U89</f>
        <v>-8.0459770114942528E-2</v>
      </c>
      <c r="Y102" s="12">
        <f>V102-'Non Residential-Finish&amp; Imp'!V89</f>
        <v>15470349</v>
      </c>
      <c r="Z102" s="13">
        <f>Y102/'Non Residential-Finish&amp; Imp'!V89</f>
        <v>0.56237763245957384</v>
      </c>
      <c r="AA102" s="12">
        <f t="shared" si="29"/>
        <v>50415358</v>
      </c>
    </row>
    <row r="103" spans="1:27" x14ac:dyDescent="0.2">
      <c r="A103" s="26" t="s">
        <v>24</v>
      </c>
      <c r="B103" s="9">
        <v>2012</v>
      </c>
      <c r="C103" s="45">
        <v>0</v>
      </c>
      <c r="D103" s="43">
        <v>0</v>
      </c>
      <c r="E103" s="107"/>
      <c r="F103" s="108"/>
      <c r="G103" s="45">
        <v>65</v>
      </c>
      <c r="H103" s="43">
        <v>15228397</v>
      </c>
      <c r="I103" s="45">
        <v>6</v>
      </c>
      <c r="J103" s="43">
        <v>1151637</v>
      </c>
      <c r="K103" s="45">
        <v>0</v>
      </c>
      <c r="L103" s="43">
        <v>0</v>
      </c>
      <c r="M103" s="45">
        <v>2</v>
      </c>
      <c r="N103" s="43">
        <v>413362</v>
      </c>
      <c r="O103" s="45">
        <v>0</v>
      </c>
      <c r="P103" s="43">
        <v>0</v>
      </c>
      <c r="Q103" s="45">
        <v>0</v>
      </c>
      <c r="R103" s="43">
        <v>0</v>
      </c>
      <c r="S103" s="10">
        <v>2</v>
      </c>
      <c r="T103" s="10">
        <v>330000</v>
      </c>
      <c r="U103" s="21">
        <f t="shared" si="27"/>
        <v>75</v>
      </c>
      <c r="V103" s="22">
        <f t="shared" si="28"/>
        <v>17123396</v>
      </c>
      <c r="W103" s="19">
        <f>U103-'Non Residential-Finish&amp; Imp'!U90</f>
        <v>8</v>
      </c>
      <c r="X103" s="13">
        <f>W103/'Non Residential-Finish&amp; Imp'!U90</f>
        <v>0.11940298507462686</v>
      </c>
      <c r="Y103" s="12">
        <f>V103-'Non Residential-Finish&amp; Imp'!V90</f>
        <v>-7555640</v>
      </c>
      <c r="Z103" s="13">
        <f>Y103/'Non Residential-Finish&amp; Imp'!V90</f>
        <v>-0.30615620480475819</v>
      </c>
      <c r="AA103" s="12">
        <f t="shared" si="29"/>
        <v>42859718</v>
      </c>
    </row>
    <row r="104" spans="1:27" x14ac:dyDescent="0.2">
      <c r="A104" s="26" t="s">
        <v>25</v>
      </c>
      <c r="B104" s="9">
        <v>2012</v>
      </c>
      <c r="C104" s="45">
        <v>0</v>
      </c>
      <c r="D104" s="43">
        <v>0</v>
      </c>
      <c r="E104" s="107"/>
      <c r="F104" s="108"/>
      <c r="G104" s="45">
        <v>58</v>
      </c>
      <c r="H104" s="43">
        <v>39835951</v>
      </c>
      <c r="I104" s="45">
        <v>4</v>
      </c>
      <c r="J104" s="43">
        <v>2960383</v>
      </c>
      <c r="K104" s="45">
        <v>0</v>
      </c>
      <c r="L104" s="43">
        <v>0</v>
      </c>
      <c r="M104" s="45">
        <v>2</v>
      </c>
      <c r="N104" s="43">
        <v>357760</v>
      </c>
      <c r="O104" s="45">
        <v>0</v>
      </c>
      <c r="P104" s="43">
        <v>0</v>
      </c>
      <c r="Q104" s="45">
        <v>0</v>
      </c>
      <c r="R104" s="43">
        <v>0</v>
      </c>
      <c r="S104" s="10">
        <v>5</v>
      </c>
      <c r="T104" s="10">
        <v>4995333</v>
      </c>
      <c r="U104" s="21">
        <f t="shared" si="27"/>
        <v>69</v>
      </c>
      <c r="V104" s="22">
        <f t="shared" si="28"/>
        <v>48149427</v>
      </c>
      <c r="W104" s="19">
        <f>U104-'Non Residential-Finish&amp; Imp'!U91</f>
        <v>-63</v>
      </c>
      <c r="X104" s="13">
        <f>W104/'Non Residential-Finish&amp; Imp'!U91</f>
        <v>-0.47727272727272729</v>
      </c>
      <c r="Y104" s="12">
        <f>V104-'Non Residential-Finish&amp; Imp'!V91</f>
        <v>5523901</v>
      </c>
      <c r="Z104" s="13">
        <f>Y104/'Non Residential-Finish&amp; Imp'!V91</f>
        <v>0.12959138615673624</v>
      </c>
      <c r="AA104" s="12">
        <f t="shared" si="29"/>
        <v>48383619</v>
      </c>
    </row>
    <row r="105" spans="1:27" x14ac:dyDescent="0.2">
      <c r="A105" s="26" t="s">
        <v>26</v>
      </c>
      <c r="B105" s="9">
        <v>2012</v>
      </c>
      <c r="C105" s="45">
        <v>0</v>
      </c>
      <c r="D105" s="43">
        <v>0</v>
      </c>
      <c r="E105" s="107"/>
      <c r="F105" s="108"/>
      <c r="G105" s="45">
        <v>45</v>
      </c>
      <c r="H105" s="43">
        <v>16383563</v>
      </c>
      <c r="I105" s="45">
        <v>9</v>
      </c>
      <c r="J105" s="43">
        <v>3494240</v>
      </c>
      <c r="K105" s="45">
        <v>0</v>
      </c>
      <c r="L105" s="43">
        <v>0</v>
      </c>
      <c r="M105" s="45">
        <v>2</v>
      </c>
      <c r="N105" s="43">
        <v>180400</v>
      </c>
      <c r="O105" s="45">
        <v>0</v>
      </c>
      <c r="P105" s="43">
        <v>0</v>
      </c>
      <c r="Q105" s="45">
        <v>0</v>
      </c>
      <c r="R105" s="43">
        <v>0</v>
      </c>
      <c r="S105" s="10">
        <v>2</v>
      </c>
      <c r="T105" s="10">
        <v>37386886</v>
      </c>
      <c r="U105" s="21">
        <f t="shared" si="27"/>
        <v>58</v>
      </c>
      <c r="V105" s="22">
        <f t="shared" si="28"/>
        <v>57445089</v>
      </c>
      <c r="W105" s="19">
        <f>U105-'Non Residential-Finish&amp; Imp'!U92</f>
        <v>-32</v>
      </c>
      <c r="X105" s="13">
        <f>W105/'Non Residential-Finish&amp; Imp'!U92</f>
        <v>-0.35555555555555557</v>
      </c>
      <c r="Y105" s="12">
        <f>V105-'Non Residential-Finish&amp; Imp'!V92</f>
        <v>-1697835</v>
      </c>
      <c r="Z105" s="13">
        <f>Y105/'Non Residential-Finish&amp; Imp'!V92</f>
        <v>-2.8707322620707763E-2</v>
      </c>
      <c r="AA105" s="12">
        <f t="shared" si="29"/>
        <v>46685784</v>
      </c>
    </row>
    <row r="106" spans="1:27" x14ac:dyDescent="0.2">
      <c r="A106" s="26" t="s">
        <v>27</v>
      </c>
      <c r="B106" s="9">
        <v>2012</v>
      </c>
      <c r="C106" s="45">
        <v>0</v>
      </c>
      <c r="D106" s="43">
        <v>0</v>
      </c>
      <c r="E106" s="107"/>
      <c r="F106" s="108"/>
      <c r="G106" s="45">
        <v>46</v>
      </c>
      <c r="H106" s="43">
        <v>11726689</v>
      </c>
      <c r="I106" s="45">
        <v>10</v>
      </c>
      <c r="J106" s="43">
        <v>5326640</v>
      </c>
      <c r="K106" s="45">
        <v>0</v>
      </c>
      <c r="L106" s="43">
        <v>0</v>
      </c>
      <c r="M106" s="45">
        <v>1</v>
      </c>
      <c r="N106" s="43">
        <v>367216</v>
      </c>
      <c r="O106" s="45">
        <v>0</v>
      </c>
      <c r="P106" s="43">
        <v>0</v>
      </c>
      <c r="Q106" s="45">
        <v>0</v>
      </c>
      <c r="R106" s="43">
        <v>0</v>
      </c>
      <c r="S106" s="10">
        <v>2</v>
      </c>
      <c r="T106" s="10">
        <v>396000</v>
      </c>
      <c r="U106" s="21">
        <f t="shared" si="27"/>
        <v>59</v>
      </c>
      <c r="V106" s="22">
        <f t="shared" si="28"/>
        <v>17816545</v>
      </c>
      <c r="W106" s="19">
        <f>U106-'Non Residential-Finish&amp; Imp'!U93</f>
        <v>-14</v>
      </c>
      <c r="X106" s="13">
        <f>W106/'Non Residential-Finish&amp; Imp'!U93</f>
        <v>-0.19178082191780821</v>
      </c>
      <c r="Y106" s="12">
        <f>V106-'Non Residential-Finish&amp; Imp'!V93</f>
        <v>4317696</v>
      </c>
      <c r="Z106" s="13">
        <f>Y106/'Non Residential-Finish&amp; Imp'!V93</f>
        <v>0.31985660407046557</v>
      </c>
      <c r="AA106" s="12">
        <f t="shared" si="29"/>
        <v>51003480</v>
      </c>
    </row>
    <row r="107" spans="1:27" x14ac:dyDescent="0.2">
      <c r="A107" s="26" t="s">
        <v>28</v>
      </c>
      <c r="B107" s="9">
        <v>2012</v>
      </c>
      <c r="C107" s="45">
        <v>0</v>
      </c>
      <c r="D107" s="43">
        <v>0</v>
      </c>
      <c r="E107" s="107"/>
      <c r="F107" s="108"/>
      <c r="G107" s="45">
        <v>39</v>
      </c>
      <c r="H107" s="43">
        <v>5530879</v>
      </c>
      <c r="I107" s="45">
        <v>12</v>
      </c>
      <c r="J107" s="43">
        <v>8761853</v>
      </c>
      <c r="K107" s="45">
        <v>0</v>
      </c>
      <c r="L107" s="43">
        <v>0</v>
      </c>
      <c r="M107" s="45">
        <v>2</v>
      </c>
      <c r="N107" s="43">
        <v>295785</v>
      </c>
      <c r="O107" s="45">
        <v>0</v>
      </c>
      <c r="P107" s="43">
        <v>0</v>
      </c>
      <c r="Q107" s="45">
        <v>0</v>
      </c>
      <c r="R107" s="43">
        <v>0</v>
      </c>
      <c r="S107" s="10">
        <v>0</v>
      </c>
      <c r="T107" s="10">
        <v>0</v>
      </c>
      <c r="U107" s="21">
        <f t="shared" si="27"/>
        <v>53</v>
      </c>
      <c r="V107" s="22">
        <f t="shared" si="28"/>
        <v>14588517</v>
      </c>
      <c r="W107" s="19">
        <f>U107-'Non Residential-Finish&amp; Imp'!U94</f>
        <v>-11</v>
      </c>
      <c r="X107" s="13">
        <f>W107/'Non Residential-Finish&amp; Imp'!U94</f>
        <v>-0.171875</v>
      </c>
      <c r="Y107" s="12">
        <f>V107-'Non Residential-Finish&amp; Imp'!V94</f>
        <v>-4996907</v>
      </c>
      <c r="Z107" s="13">
        <f>Y107/'Non Residential-Finish&amp; Imp'!V94</f>
        <v>-0.25513397105929392</v>
      </c>
      <c r="AA107" s="12">
        <f t="shared" si="29"/>
        <v>46006573</v>
      </c>
    </row>
    <row r="108" spans="1:27" ht="13.5" thickBot="1" x14ac:dyDescent="0.25">
      <c r="A108" s="27" t="s">
        <v>29</v>
      </c>
      <c r="B108" s="15">
        <v>2012</v>
      </c>
      <c r="C108" s="46">
        <f>SUM(C96:C107)</f>
        <v>1</v>
      </c>
      <c r="D108" s="44">
        <f>SUM(D96:D107)</f>
        <v>436000</v>
      </c>
      <c r="E108" s="109"/>
      <c r="F108" s="110"/>
      <c r="G108" s="46">
        <f t="shared" ref="G108:W108" si="30">SUM(G96:G107)</f>
        <v>696</v>
      </c>
      <c r="H108" s="44">
        <f t="shared" si="30"/>
        <v>269499665</v>
      </c>
      <c r="I108" s="46">
        <f t="shared" si="30"/>
        <v>103</v>
      </c>
      <c r="J108" s="44">
        <f t="shared" si="30"/>
        <v>47088869</v>
      </c>
      <c r="K108" s="46">
        <f t="shared" si="30"/>
        <v>0</v>
      </c>
      <c r="L108" s="44">
        <f t="shared" si="30"/>
        <v>0</v>
      </c>
      <c r="M108" s="46">
        <f t="shared" si="30"/>
        <v>21</v>
      </c>
      <c r="N108" s="44">
        <f t="shared" si="30"/>
        <v>5731009</v>
      </c>
      <c r="O108" s="46">
        <f t="shared" si="30"/>
        <v>0</v>
      </c>
      <c r="P108" s="44">
        <f t="shared" si="30"/>
        <v>0</v>
      </c>
      <c r="Q108" s="46">
        <f t="shared" si="30"/>
        <v>0</v>
      </c>
      <c r="R108" s="44">
        <f t="shared" si="30"/>
        <v>0</v>
      </c>
      <c r="S108" s="16">
        <f t="shared" si="30"/>
        <v>50</v>
      </c>
      <c r="T108" s="16">
        <f t="shared" si="30"/>
        <v>131476586</v>
      </c>
      <c r="U108" s="23">
        <f t="shared" si="30"/>
        <v>871</v>
      </c>
      <c r="V108" s="24">
        <f t="shared" si="30"/>
        <v>454232129</v>
      </c>
      <c r="W108" s="20">
        <f t="shared" si="30"/>
        <v>-83</v>
      </c>
      <c r="X108" s="18">
        <f>W108/'Non Residential-Finish&amp; Imp'!U95</f>
        <v>-8.7002096436058704E-2</v>
      </c>
      <c r="Y108" s="17">
        <f>SUM(Y96:Y107)</f>
        <v>46006573</v>
      </c>
      <c r="Z108" s="18">
        <f>Y108/'Non Residential-Finish&amp; Imp'!V95</f>
        <v>0.11269890462222801</v>
      </c>
      <c r="AA108" s="17">
        <f>Y108</f>
        <v>46006573</v>
      </c>
    </row>
    <row r="109" spans="1:27" x14ac:dyDescent="0.2">
      <c r="A109" s="26" t="s">
        <v>17</v>
      </c>
      <c r="B109" s="9">
        <v>2013</v>
      </c>
      <c r="C109" s="45">
        <v>0</v>
      </c>
      <c r="D109" s="43">
        <v>0</v>
      </c>
      <c r="E109" s="107"/>
      <c r="F109" s="108"/>
      <c r="G109" s="45">
        <v>48</v>
      </c>
      <c r="H109" s="43">
        <v>39706041</v>
      </c>
      <c r="I109" s="45">
        <v>9</v>
      </c>
      <c r="J109" s="43">
        <v>2182000</v>
      </c>
      <c r="K109" s="45">
        <v>0</v>
      </c>
      <c r="L109" s="43">
        <v>0</v>
      </c>
      <c r="M109" s="45">
        <v>2</v>
      </c>
      <c r="N109" s="43">
        <v>2435706</v>
      </c>
      <c r="O109" s="45">
        <v>0</v>
      </c>
      <c r="P109" s="43">
        <v>0</v>
      </c>
      <c r="Q109" s="45">
        <v>0</v>
      </c>
      <c r="R109" s="43">
        <v>0</v>
      </c>
      <c r="S109" s="10">
        <v>6</v>
      </c>
      <c r="T109" s="10">
        <v>7131631</v>
      </c>
      <c r="U109" s="21">
        <f t="shared" ref="U109:U120" si="31">SUM(C109+G109+I109+K109+M109+O109+Q109+S109)</f>
        <v>65</v>
      </c>
      <c r="V109" s="22">
        <f t="shared" ref="V109:V120" si="32">SUM(D109+H109+J109+L109+N109+P109+R109+T109)</f>
        <v>51455378</v>
      </c>
      <c r="W109" s="19">
        <f>U109-'Non Residential-Finish&amp; Imp'!U96</f>
        <v>-1</v>
      </c>
      <c r="X109" s="13">
        <f>W109/'Non Residential-Finish&amp; Imp'!U96</f>
        <v>-1.5151515151515152E-2</v>
      </c>
      <c r="Y109" s="12">
        <f>V109-'Non Residential-Finish&amp; Imp'!V96</f>
        <v>20123229</v>
      </c>
      <c r="Z109" s="13">
        <f>Y109/'Non Residential-Finish&amp; Imp'!V96</f>
        <v>0.64225498863802799</v>
      </c>
      <c r="AA109" s="12">
        <f>Y109</f>
        <v>20123229</v>
      </c>
    </row>
    <row r="110" spans="1:27" x14ac:dyDescent="0.2">
      <c r="A110" s="26" t="s">
        <v>18</v>
      </c>
      <c r="B110" s="9">
        <v>2013</v>
      </c>
      <c r="C110" s="45">
        <v>0</v>
      </c>
      <c r="D110" s="43">
        <v>0</v>
      </c>
      <c r="E110" s="107"/>
      <c r="F110" s="108"/>
      <c r="G110" s="45">
        <v>50</v>
      </c>
      <c r="H110" s="43">
        <v>24683058</v>
      </c>
      <c r="I110" s="45">
        <v>1</v>
      </c>
      <c r="J110" s="43">
        <v>296858</v>
      </c>
      <c r="K110" s="45">
        <v>0</v>
      </c>
      <c r="L110" s="43">
        <v>0</v>
      </c>
      <c r="M110" s="45">
        <v>2</v>
      </c>
      <c r="N110" s="43">
        <v>74589</v>
      </c>
      <c r="O110" s="45">
        <v>0</v>
      </c>
      <c r="P110" s="43">
        <v>0</v>
      </c>
      <c r="Q110" s="45">
        <v>0</v>
      </c>
      <c r="R110" s="43">
        <v>0</v>
      </c>
      <c r="S110" s="10">
        <v>4</v>
      </c>
      <c r="T110" s="10">
        <v>19695214</v>
      </c>
      <c r="U110" s="21">
        <f t="shared" si="31"/>
        <v>57</v>
      </c>
      <c r="V110" s="22">
        <f t="shared" si="32"/>
        <v>44749719</v>
      </c>
      <c r="W110" s="19">
        <f>U110-'Non Residential-Finish&amp; Imp'!U97</f>
        <v>6</v>
      </c>
      <c r="X110" s="13">
        <f>W110/'Non Residential-Finish&amp; Imp'!U97</f>
        <v>0.11764705882352941</v>
      </c>
      <c r="Y110" s="12">
        <f>V110-'Non Residential-Finish&amp; Imp'!V97</f>
        <v>29204128</v>
      </c>
      <c r="Z110" s="13">
        <f>Y110/'Non Residential-Finish&amp; Imp'!V97</f>
        <v>1.8786116269236723</v>
      </c>
      <c r="AA110" s="12">
        <f t="shared" ref="AA110:AA120" si="33">AA109+Y110</f>
        <v>49327357</v>
      </c>
    </row>
    <row r="111" spans="1:27" x14ac:dyDescent="0.2">
      <c r="A111" s="26" t="s">
        <v>19</v>
      </c>
      <c r="B111" s="9">
        <v>2013</v>
      </c>
      <c r="C111" s="45">
        <v>0</v>
      </c>
      <c r="D111" s="43">
        <v>0</v>
      </c>
      <c r="E111" s="107"/>
      <c r="F111" s="108"/>
      <c r="G111" s="45">
        <v>44</v>
      </c>
      <c r="H111" s="43">
        <v>12529282</v>
      </c>
      <c r="I111" s="45">
        <v>18</v>
      </c>
      <c r="J111" s="43">
        <v>27169811</v>
      </c>
      <c r="K111" s="45">
        <v>0</v>
      </c>
      <c r="L111" s="43">
        <v>0</v>
      </c>
      <c r="M111" s="45">
        <v>2</v>
      </c>
      <c r="N111" s="43">
        <v>130000</v>
      </c>
      <c r="O111" s="45">
        <v>0</v>
      </c>
      <c r="P111" s="43">
        <v>0</v>
      </c>
      <c r="Q111" s="45">
        <v>0</v>
      </c>
      <c r="R111" s="43">
        <v>0</v>
      </c>
      <c r="S111" s="10">
        <v>6</v>
      </c>
      <c r="T111" s="10">
        <v>4172500</v>
      </c>
      <c r="U111" s="21">
        <f t="shared" si="31"/>
        <v>70</v>
      </c>
      <c r="V111" s="22">
        <f t="shared" si="32"/>
        <v>44001593</v>
      </c>
      <c r="W111" s="19">
        <f>U111-'Non Residential-Finish&amp; Imp'!U98</f>
        <v>4</v>
      </c>
      <c r="X111" s="13">
        <f>W111/'Non Residential-Finish&amp; Imp'!U98</f>
        <v>6.0606060606060608E-2</v>
      </c>
      <c r="Y111" s="12">
        <f>V111-'Non Residential-Finish&amp; Imp'!V98</f>
        <v>10869019</v>
      </c>
      <c r="Z111" s="13">
        <f>Y111/'Non Residential-Finish&amp; Imp'!V98</f>
        <v>0.32804632082010893</v>
      </c>
      <c r="AA111" s="12">
        <f t="shared" si="33"/>
        <v>60196376</v>
      </c>
    </row>
    <row r="112" spans="1:27" x14ac:dyDescent="0.2">
      <c r="A112" s="26" t="s">
        <v>20</v>
      </c>
      <c r="B112" s="9">
        <v>2013</v>
      </c>
      <c r="C112" s="45">
        <v>0</v>
      </c>
      <c r="D112" s="43">
        <v>0</v>
      </c>
      <c r="E112" s="107"/>
      <c r="F112" s="108"/>
      <c r="G112" s="45">
        <v>79</v>
      </c>
      <c r="H112" s="43">
        <v>58011777</v>
      </c>
      <c r="I112" s="45">
        <v>14</v>
      </c>
      <c r="J112" s="43">
        <v>9739548</v>
      </c>
      <c r="K112" s="45">
        <v>0</v>
      </c>
      <c r="L112" s="43">
        <v>0</v>
      </c>
      <c r="M112" s="45">
        <v>2</v>
      </c>
      <c r="N112" s="43">
        <v>48380</v>
      </c>
      <c r="O112" s="45">
        <v>0</v>
      </c>
      <c r="P112" s="43">
        <v>0</v>
      </c>
      <c r="Q112" s="45">
        <v>0</v>
      </c>
      <c r="R112" s="43">
        <v>0</v>
      </c>
      <c r="S112" s="10">
        <v>6</v>
      </c>
      <c r="T112" s="10">
        <v>32625366</v>
      </c>
      <c r="U112" s="21">
        <f t="shared" si="31"/>
        <v>101</v>
      </c>
      <c r="V112" s="22">
        <f t="shared" si="32"/>
        <v>100425071</v>
      </c>
      <c r="W112" s="19">
        <f>U112-'Non Residential-Finish&amp; Imp'!U99</f>
        <v>14</v>
      </c>
      <c r="X112" s="13">
        <f>W112/'Non Residential-Finish&amp; Imp'!U99</f>
        <v>0.16091954022988506</v>
      </c>
      <c r="Y112" s="12">
        <f>V112-'Non Residential-Finish&amp; Imp'!V99</f>
        <v>85692680</v>
      </c>
      <c r="Z112" s="13">
        <f>Y112/'Non Residential-Finish&amp; Imp'!V99</f>
        <v>5.8166172754985936</v>
      </c>
      <c r="AA112" s="12">
        <f t="shared" si="33"/>
        <v>145889056</v>
      </c>
    </row>
    <row r="113" spans="1:40" x14ac:dyDescent="0.2">
      <c r="A113" s="26" t="s">
        <v>21</v>
      </c>
      <c r="B113" s="9">
        <v>2013</v>
      </c>
      <c r="C113" s="45">
        <v>0</v>
      </c>
      <c r="D113" s="43">
        <v>0</v>
      </c>
      <c r="E113" s="107"/>
      <c r="F113" s="108"/>
      <c r="G113" s="45">
        <v>54</v>
      </c>
      <c r="H113" s="43">
        <v>20054663</v>
      </c>
      <c r="I113" s="45">
        <v>7</v>
      </c>
      <c r="J113" s="43">
        <v>87184987</v>
      </c>
      <c r="K113" s="45">
        <v>0</v>
      </c>
      <c r="L113" s="43">
        <v>0</v>
      </c>
      <c r="M113" s="45">
        <v>0</v>
      </c>
      <c r="N113" s="43">
        <v>0</v>
      </c>
      <c r="O113" s="45">
        <v>0</v>
      </c>
      <c r="P113" s="43">
        <v>0</v>
      </c>
      <c r="Q113" s="45">
        <v>0</v>
      </c>
      <c r="R113" s="43">
        <v>0</v>
      </c>
      <c r="S113" s="10">
        <v>3</v>
      </c>
      <c r="T113" s="10">
        <v>47166305</v>
      </c>
      <c r="U113" s="21">
        <f t="shared" si="31"/>
        <v>64</v>
      </c>
      <c r="V113" s="22">
        <f t="shared" si="32"/>
        <v>154405955</v>
      </c>
      <c r="W113" s="19">
        <f>U113-'Non Residential-Finish&amp; Imp'!U100</f>
        <v>-62</v>
      </c>
      <c r="X113" s="13">
        <f>W113/'Non Residential-Finish&amp; Imp'!U100</f>
        <v>-0.49206349206349204</v>
      </c>
      <c r="Y113" s="12">
        <f>V113-'Non Residential-Finish&amp; Imp'!V100</f>
        <v>91476341</v>
      </c>
      <c r="Z113" s="13">
        <f>Y113/'Non Residential-Finish&amp; Imp'!V100</f>
        <v>1.4536294629107371</v>
      </c>
      <c r="AA113" s="12">
        <f t="shared" si="33"/>
        <v>237365397</v>
      </c>
    </row>
    <row r="114" spans="1:40" x14ac:dyDescent="0.2">
      <c r="A114" s="26" t="s">
        <v>22</v>
      </c>
      <c r="B114" s="9">
        <v>2013</v>
      </c>
      <c r="C114" s="45">
        <v>0</v>
      </c>
      <c r="D114" s="43">
        <v>0</v>
      </c>
      <c r="E114" s="107"/>
      <c r="F114" s="108"/>
      <c r="G114" s="45">
        <v>73</v>
      </c>
      <c r="H114" s="43">
        <v>38184815</v>
      </c>
      <c r="I114" s="45">
        <v>10</v>
      </c>
      <c r="J114" s="43">
        <v>4376947</v>
      </c>
      <c r="K114" s="45">
        <v>0</v>
      </c>
      <c r="L114" s="43">
        <v>0</v>
      </c>
      <c r="M114" s="45">
        <v>1</v>
      </c>
      <c r="N114" s="43">
        <v>158760</v>
      </c>
      <c r="O114" s="45">
        <v>0</v>
      </c>
      <c r="P114" s="43">
        <v>0</v>
      </c>
      <c r="Q114" s="45">
        <v>0</v>
      </c>
      <c r="R114" s="43">
        <v>0</v>
      </c>
      <c r="S114" s="10">
        <v>6</v>
      </c>
      <c r="T114" s="10">
        <v>1587272</v>
      </c>
      <c r="U114" s="21">
        <f t="shared" si="31"/>
        <v>90</v>
      </c>
      <c r="V114" s="22">
        <f t="shared" si="32"/>
        <v>44307794</v>
      </c>
      <c r="W114" s="19">
        <f>U114-'Non Residential-Finish&amp; Imp'!U101</f>
        <v>9</v>
      </c>
      <c r="X114" s="13">
        <f>W114/'Non Residential-Finish&amp; Imp'!U101</f>
        <v>0.1111111111111111</v>
      </c>
      <c r="Y114" s="12">
        <f>V114-'Non Residential-Finish&amp; Imp'!V101</f>
        <v>-54149866</v>
      </c>
      <c r="Z114" s="13">
        <f>Y114/'Non Residential-Finish&amp; Imp'!V101</f>
        <v>-0.54998124066730814</v>
      </c>
      <c r="AA114" s="12">
        <f t="shared" si="33"/>
        <v>183215531</v>
      </c>
    </row>
    <row r="115" spans="1:40" x14ac:dyDescent="0.2">
      <c r="A115" s="26" t="s">
        <v>23</v>
      </c>
      <c r="B115" s="9">
        <v>2013</v>
      </c>
      <c r="C115" s="45">
        <v>0</v>
      </c>
      <c r="D115" s="43">
        <v>0</v>
      </c>
      <c r="E115" s="107"/>
      <c r="F115" s="108"/>
      <c r="G115" s="45">
        <v>48</v>
      </c>
      <c r="H115" s="43">
        <v>7655148</v>
      </c>
      <c r="I115" s="45">
        <v>10</v>
      </c>
      <c r="J115" s="43">
        <v>2199817</v>
      </c>
      <c r="K115" s="45">
        <v>0</v>
      </c>
      <c r="L115" s="43">
        <v>0</v>
      </c>
      <c r="M115" s="45">
        <v>1</v>
      </c>
      <c r="N115" s="43">
        <v>541800</v>
      </c>
      <c r="O115" s="45">
        <v>0</v>
      </c>
      <c r="P115" s="43">
        <v>0</v>
      </c>
      <c r="Q115" s="45">
        <v>0</v>
      </c>
      <c r="R115" s="43">
        <v>0</v>
      </c>
      <c r="S115" s="10">
        <v>3</v>
      </c>
      <c r="T115" s="10">
        <v>14208954</v>
      </c>
      <c r="U115" s="21">
        <f t="shared" si="31"/>
        <v>62</v>
      </c>
      <c r="V115" s="22">
        <f t="shared" si="32"/>
        <v>24605719</v>
      </c>
      <c r="W115" s="19">
        <f>U115-'Non Residential-Finish&amp; Imp'!U102</f>
        <v>-18</v>
      </c>
      <c r="X115" s="13">
        <f>W115/'Non Residential-Finish&amp; Imp'!U102</f>
        <v>-0.22500000000000001</v>
      </c>
      <c r="Y115" s="12">
        <f>V115-'Non Residential-Finish&amp; Imp'!V102</f>
        <v>-18373457</v>
      </c>
      <c r="Z115" s="13">
        <f>Y115/'Non Residential-Finish&amp; Imp'!V102</f>
        <v>-0.42749672539091954</v>
      </c>
      <c r="AA115" s="12">
        <f t="shared" si="33"/>
        <v>164842074</v>
      </c>
    </row>
    <row r="116" spans="1:40" x14ac:dyDescent="0.2">
      <c r="A116" s="26" t="s">
        <v>24</v>
      </c>
      <c r="B116" s="9">
        <v>2013</v>
      </c>
      <c r="C116" s="45">
        <v>0</v>
      </c>
      <c r="D116" s="43">
        <v>0</v>
      </c>
      <c r="E116" s="107"/>
      <c r="F116" s="108"/>
      <c r="G116" s="45">
        <v>63</v>
      </c>
      <c r="H116" s="43">
        <v>12512897</v>
      </c>
      <c r="I116" s="45">
        <v>13</v>
      </c>
      <c r="J116" s="43">
        <v>38630130</v>
      </c>
      <c r="K116" s="45">
        <v>0</v>
      </c>
      <c r="L116" s="43">
        <v>0</v>
      </c>
      <c r="M116" s="45">
        <v>4</v>
      </c>
      <c r="N116" s="43">
        <v>3354120</v>
      </c>
      <c r="O116" s="45">
        <v>0</v>
      </c>
      <c r="P116" s="43">
        <v>0</v>
      </c>
      <c r="Q116" s="45">
        <v>0</v>
      </c>
      <c r="R116" s="43">
        <v>0</v>
      </c>
      <c r="S116" s="10">
        <v>7</v>
      </c>
      <c r="T116" s="10">
        <v>1640666</v>
      </c>
      <c r="U116" s="21">
        <f t="shared" si="31"/>
        <v>87</v>
      </c>
      <c r="V116" s="22">
        <f t="shared" si="32"/>
        <v>56137813</v>
      </c>
      <c r="W116" s="19">
        <f>U116-'Non Residential-Finish&amp; Imp'!U103</f>
        <v>12</v>
      </c>
      <c r="X116" s="13">
        <f>W116/'Non Residential-Finish&amp; Imp'!U103</f>
        <v>0.16</v>
      </c>
      <c r="Y116" s="12">
        <f>V116-'Non Residential-Finish&amp; Imp'!V103</f>
        <v>39014417</v>
      </c>
      <c r="Z116" s="13">
        <f>Y116/'Non Residential-Finish&amp; Imp'!V103</f>
        <v>2.27842753855602</v>
      </c>
      <c r="AA116" s="12">
        <f t="shared" si="33"/>
        <v>203856491</v>
      </c>
    </row>
    <row r="117" spans="1:40" x14ac:dyDescent="0.2">
      <c r="A117" s="26" t="s">
        <v>25</v>
      </c>
      <c r="B117" s="9">
        <v>2013</v>
      </c>
      <c r="C117" s="45">
        <v>0</v>
      </c>
      <c r="D117" s="43">
        <v>0</v>
      </c>
      <c r="E117" s="107"/>
      <c r="F117" s="108"/>
      <c r="G117" s="45">
        <v>39</v>
      </c>
      <c r="H117" s="43">
        <v>9020862</v>
      </c>
      <c r="I117" s="45">
        <v>23</v>
      </c>
      <c r="J117" s="43">
        <v>5597604</v>
      </c>
      <c r="K117" s="45">
        <v>0</v>
      </c>
      <c r="L117" s="43">
        <v>0</v>
      </c>
      <c r="M117" s="45">
        <v>2</v>
      </c>
      <c r="N117" s="43">
        <v>402394</v>
      </c>
      <c r="O117" s="45">
        <v>0</v>
      </c>
      <c r="P117" s="43">
        <v>0</v>
      </c>
      <c r="Q117" s="45">
        <v>0</v>
      </c>
      <c r="R117" s="43">
        <v>0</v>
      </c>
      <c r="S117" s="10">
        <v>11</v>
      </c>
      <c r="T117" s="10">
        <v>60772075</v>
      </c>
      <c r="U117" s="21">
        <f t="shared" si="31"/>
        <v>75</v>
      </c>
      <c r="V117" s="22">
        <f t="shared" si="32"/>
        <v>75792935</v>
      </c>
      <c r="W117" s="19">
        <f>U117-'Non Residential-Finish&amp; Imp'!U104</f>
        <v>6</v>
      </c>
      <c r="X117" s="13">
        <f>W117/'Non Residential-Finish&amp; Imp'!U104</f>
        <v>8.6956521739130432E-2</v>
      </c>
      <c r="Y117" s="12">
        <f>V117-'Non Residential-Finish&amp; Imp'!V104</f>
        <v>27643508</v>
      </c>
      <c r="Z117" s="13">
        <f>Y117/'Non Residential-Finish&amp; Imp'!V104</f>
        <v>0.57411914787687923</v>
      </c>
      <c r="AA117" s="12">
        <f t="shared" si="33"/>
        <v>231499999</v>
      </c>
    </row>
    <row r="118" spans="1:40" x14ac:dyDescent="0.2">
      <c r="A118" s="26" t="s">
        <v>26</v>
      </c>
      <c r="B118" s="9">
        <v>2013</v>
      </c>
      <c r="C118" s="45">
        <v>0</v>
      </c>
      <c r="D118" s="43">
        <v>0</v>
      </c>
      <c r="E118" s="107"/>
      <c r="F118" s="108"/>
      <c r="G118" s="45">
        <v>49</v>
      </c>
      <c r="H118" s="43">
        <v>27573164</v>
      </c>
      <c r="I118" s="45">
        <v>17</v>
      </c>
      <c r="J118" s="43">
        <v>1747581</v>
      </c>
      <c r="K118" s="45">
        <v>0</v>
      </c>
      <c r="L118" s="43">
        <v>0</v>
      </c>
      <c r="M118" s="45">
        <v>3</v>
      </c>
      <c r="N118" s="43">
        <v>733906</v>
      </c>
      <c r="O118" s="45">
        <v>0</v>
      </c>
      <c r="P118" s="43">
        <v>0</v>
      </c>
      <c r="Q118" s="45">
        <v>0</v>
      </c>
      <c r="R118" s="43">
        <v>0</v>
      </c>
      <c r="S118" s="10">
        <v>5</v>
      </c>
      <c r="T118" s="10">
        <v>891234</v>
      </c>
      <c r="U118" s="21">
        <f t="shared" si="31"/>
        <v>74</v>
      </c>
      <c r="V118" s="22">
        <f t="shared" si="32"/>
        <v>30945885</v>
      </c>
      <c r="W118" s="19">
        <f>U118-'Non Residential-Finish&amp; Imp'!U105</f>
        <v>16</v>
      </c>
      <c r="X118" s="13">
        <f>W118/'Non Residential-Finish&amp; Imp'!U105</f>
        <v>0.27586206896551724</v>
      </c>
      <c r="Y118" s="12">
        <f>V118-'Non Residential-Finish&amp; Imp'!V105</f>
        <v>-26499204</v>
      </c>
      <c r="Z118" s="13">
        <f>Y118/'Non Residential-Finish&amp; Imp'!V105</f>
        <v>-0.46129624762179411</v>
      </c>
      <c r="AA118" s="12">
        <f t="shared" si="33"/>
        <v>205000795</v>
      </c>
    </row>
    <row r="119" spans="1:40" x14ac:dyDescent="0.2">
      <c r="A119" s="26" t="s">
        <v>27</v>
      </c>
      <c r="B119" s="9">
        <v>2013</v>
      </c>
      <c r="C119" s="45">
        <v>0</v>
      </c>
      <c r="D119" s="43">
        <v>0</v>
      </c>
      <c r="E119" s="107"/>
      <c r="F119" s="108"/>
      <c r="G119" s="45">
        <v>38</v>
      </c>
      <c r="H119" s="43">
        <v>7776720</v>
      </c>
      <c r="I119" s="45">
        <v>13</v>
      </c>
      <c r="J119" s="43">
        <v>11382023</v>
      </c>
      <c r="K119" s="45">
        <v>0</v>
      </c>
      <c r="L119" s="43">
        <v>0</v>
      </c>
      <c r="M119" s="45">
        <v>2</v>
      </c>
      <c r="N119" s="43">
        <v>403200</v>
      </c>
      <c r="O119" s="45">
        <v>0</v>
      </c>
      <c r="P119" s="43">
        <v>0</v>
      </c>
      <c r="Q119" s="45">
        <v>0</v>
      </c>
      <c r="R119" s="43">
        <v>0</v>
      </c>
      <c r="S119" s="10">
        <v>3</v>
      </c>
      <c r="T119" s="10">
        <v>293660</v>
      </c>
      <c r="U119" s="21">
        <f t="shared" si="31"/>
        <v>56</v>
      </c>
      <c r="V119" s="22">
        <f t="shared" si="32"/>
        <v>19855603</v>
      </c>
      <c r="W119" s="19">
        <f>U119-'Non Residential-Finish&amp; Imp'!U106</f>
        <v>-3</v>
      </c>
      <c r="X119" s="13">
        <f>W119/'Non Residential-Finish&amp; Imp'!U106</f>
        <v>-5.0847457627118647E-2</v>
      </c>
      <c r="Y119" s="12">
        <f>V119-'Non Residential-Finish&amp; Imp'!V106</f>
        <v>2039058</v>
      </c>
      <c r="Z119" s="13">
        <f>Y119/'Non Residential-Finish&amp; Imp'!V106</f>
        <v>0.11444744197037079</v>
      </c>
      <c r="AA119" s="12">
        <f t="shared" si="33"/>
        <v>207039853</v>
      </c>
    </row>
    <row r="120" spans="1:40" x14ac:dyDescent="0.2">
      <c r="A120" s="26" t="s">
        <v>28</v>
      </c>
      <c r="B120" s="9">
        <v>2013</v>
      </c>
      <c r="C120" s="45">
        <v>0</v>
      </c>
      <c r="D120" s="43">
        <v>0</v>
      </c>
      <c r="E120" s="107"/>
      <c r="F120" s="108"/>
      <c r="G120" s="45">
        <v>62</v>
      </c>
      <c r="H120" s="43">
        <v>21174769</v>
      </c>
      <c r="I120" s="45">
        <v>10</v>
      </c>
      <c r="J120" s="43">
        <v>1233684</v>
      </c>
      <c r="K120" s="45">
        <v>0</v>
      </c>
      <c r="L120" s="43">
        <v>0</v>
      </c>
      <c r="M120" s="45">
        <v>0</v>
      </c>
      <c r="N120" s="43">
        <v>0</v>
      </c>
      <c r="O120" s="45">
        <v>0</v>
      </c>
      <c r="P120" s="43">
        <v>0</v>
      </c>
      <c r="Q120" s="45">
        <v>0</v>
      </c>
      <c r="R120" s="43">
        <v>0</v>
      </c>
      <c r="S120" s="10">
        <v>2</v>
      </c>
      <c r="T120" s="10">
        <v>126000</v>
      </c>
      <c r="U120" s="21">
        <f t="shared" si="31"/>
        <v>74</v>
      </c>
      <c r="V120" s="22">
        <f t="shared" si="32"/>
        <v>22534453</v>
      </c>
      <c r="W120" s="19">
        <f>U120-'Non Residential-Finish&amp; Imp'!U107</f>
        <v>21</v>
      </c>
      <c r="X120" s="13">
        <f>W120/'Non Residential-Finish&amp; Imp'!U107</f>
        <v>0.39622641509433965</v>
      </c>
      <c r="Y120" s="12">
        <f>V120-'Non Residential-Finish&amp; Imp'!V107</f>
        <v>7945936</v>
      </c>
      <c r="Z120" s="13">
        <f>Y120/'Non Residential-Finish&amp; Imp'!V107</f>
        <v>0.54467057892176429</v>
      </c>
      <c r="AA120" s="12">
        <f t="shared" si="33"/>
        <v>214985789</v>
      </c>
    </row>
    <row r="121" spans="1:40" ht="13.5" thickBot="1" x14ac:dyDescent="0.25">
      <c r="A121" s="27" t="s">
        <v>29</v>
      </c>
      <c r="B121" s="15">
        <v>2013</v>
      </c>
      <c r="C121" s="46">
        <f>SUM(C109:C120)</f>
        <v>0</v>
      </c>
      <c r="D121" s="44">
        <f>SUM(D109:D120)</f>
        <v>0</v>
      </c>
      <c r="E121" s="109"/>
      <c r="F121" s="110"/>
      <c r="G121" s="46">
        <f t="shared" ref="G121:W121" si="34">SUM(G109:G120)</f>
        <v>647</v>
      </c>
      <c r="H121" s="44">
        <f t="shared" si="34"/>
        <v>278883196</v>
      </c>
      <c r="I121" s="46">
        <f t="shared" si="34"/>
        <v>145</v>
      </c>
      <c r="J121" s="44">
        <f t="shared" si="34"/>
        <v>191740990</v>
      </c>
      <c r="K121" s="46">
        <f t="shared" si="34"/>
        <v>0</v>
      </c>
      <c r="L121" s="44">
        <f t="shared" si="34"/>
        <v>0</v>
      </c>
      <c r="M121" s="46">
        <f t="shared" si="34"/>
        <v>21</v>
      </c>
      <c r="N121" s="44">
        <f t="shared" si="34"/>
        <v>8282855</v>
      </c>
      <c r="O121" s="46">
        <f t="shared" si="34"/>
        <v>0</v>
      </c>
      <c r="P121" s="44">
        <f t="shared" si="34"/>
        <v>0</v>
      </c>
      <c r="Q121" s="46">
        <f t="shared" si="34"/>
        <v>0</v>
      </c>
      <c r="R121" s="44">
        <f t="shared" si="34"/>
        <v>0</v>
      </c>
      <c r="S121" s="16">
        <f t="shared" si="34"/>
        <v>62</v>
      </c>
      <c r="T121" s="16">
        <f t="shared" si="34"/>
        <v>190310877</v>
      </c>
      <c r="U121" s="23">
        <f>SUM(U109:U120)</f>
        <v>875</v>
      </c>
      <c r="V121" s="24">
        <f>SUM(V109:V120)</f>
        <v>669217918</v>
      </c>
      <c r="W121" s="20">
        <f t="shared" si="34"/>
        <v>4</v>
      </c>
      <c r="X121" s="18">
        <f>W121/'Non Residential-Finish&amp; Imp'!U108</f>
        <v>4.5924225028702642E-3</v>
      </c>
      <c r="Y121" s="17">
        <f>SUM(Y109:Y120)</f>
        <v>214985789</v>
      </c>
      <c r="Z121" s="18">
        <f>Y121/'Non Residential-Finish&amp; Imp'!V108</f>
        <v>0.47329498570102246</v>
      </c>
      <c r="AA121" s="17">
        <f>Y121</f>
        <v>214985789</v>
      </c>
      <c r="AC121" s="26" t="s">
        <v>17</v>
      </c>
      <c r="AD121" s="26" t="s">
        <v>18</v>
      </c>
      <c r="AE121" s="26" t="s">
        <v>19</v>
      </c>
      <c r="AF121" s="26" t="s">
        <v>20</v>
      </c>
      <c r="AG121" s="26" t="s">
        <v>21</v>
      </c>
      <c r="AH121" s="26" t="s">
        <v>22</v>
      </c>
      <c r="AI121" s="26" t="s">
        <v>23</v>
      </c>
      <c r="AJ121" s="26" t="s">
        <v>24</v>
      </c>
      <c r="AK121" s="26" t="s">
        <v>25</v>
      </c>
      <c r="AL121" s="26" t="s">
        <v>26</v>
      </c>
      <c r="AM121" s="26" t="s">
        <v>27</v>
      </c>
      <c r="AN121" s="26" t="s">
        <v>28</v>
      </c>
    </row>
    <row r="122" spans="1:40" x14ac:dyDescent="0.2">
      <c r="A122" s="26" t="s">
        <v>17</v>
      </c>
      <c r="B122" s="9">
        <v>2014</v>
      </c>
      <c r="C122" s="45">
        <v>0</v>
      </c>
      <c r="D122" s="43">
        <v>0</v>
      </c>
      <c r="E122" s="107"/>
      <c r="F122" s="108"/>
      <c r="G122" s="45">
        <v>53</v>
      </c>
      <c r="H122" s="43">
        <v>18996699</v>
      </c>
      <c r="I122" s="45">
        <v>14</v>
      </c>
      <c r="J122" s="43">
        <v>35037900</v>
      </c>
      <c r="K122" s="45">
        <v>0</v>
      </c>
      <c r="L122" s="43">
        <v>0</v>
      </c>
      <c r="M122" s="45">
        <v>0</v>
      </c>
      <c r="N122" s="43">
        <v>0</v>
      </c>
      <c r="O122" s="45">
        <v>0</v>
      </c>
      <c r="P122" s="43">
        <v>0</v>
      </c>
      <c r="Q122" s="45">
        <v>0</v>
      </c>
      <c r="R122" s="43">
        <v>0</v>
      </c>
      <c r="S122" s="10">
        <v>8</v>
      </c>
      <c r="T122" s="10">
        <v>888600</v>
      </c>
      <c r="U122" s="21">
        <f t="shared" ref="U122:U133" si="35">SUM(C122+G122+I122+K122+M122+O122+Q122+S122)</f>
        <v>75</v>
      </c>
      <c r="V122" s="22">
        <f t="shared" ref="V122:V133" si="36">SUM(D122+H122+J122+L122+N122+P122+R122+T122)</f>
        <v>54923199</v>
      </c>
      <c r="W122" s="19">
        <f>U122-'Non Residential-Finish&amp; Imp'!U109</f>
        <v>10</v>
      </c>
      <c r="X122" s="13">
        <f>W122/'Non Residential-Finish&amp; Imp'!U109</f>
        <v>0.15384615384615385</v>
      </c>
      <c r="Y122" s="12">
        <f>V122-'Non Residential-Finish&amp; Imp'!V109</f>
        <v>3467821</v>
      </c>
      <c r="Z122" s="13">
        <f>Y122/'Non Residential-Finish&amp; Imp'!V109</f>
        <v>6.7394724026709124E-2</v>
      </c>
      <c r="AA122" s="12">
        <f>Y122</f>
        <v>3467821</v>
      </c>
      <c r="AC122" s="26">
        <f t="array" ref="AC122:AN123">TRANSPOSE(U122:V133)</f>
        <v>75</v>
      </c>
      <c r="AD122" s="26">
        <v>53</v>
      </c>
      <c r="AE122" s="26">
        <v>116</v>
      </c>
      <c r="AF122" s="26">
        <v>82</v>
      </c>
      <c r="AG122" s="26">
        <v>75</v>
      </c>
      <c r="AH122" s="26">
        <v>88</v>
      </c>
      <c r="AI122" s="26">
        <v>75</v>
      </c>
      <c r="AJ122" s="26">
        <v>41</v>
      </c>
      <c r="AK122" s="26">
        <v>68</v>
      </c>
      <c r="AL122" s="26">
        <v>96</v>
      </c>
      <c r="AM122" s="26">
        <v>68</v>
      </c>
      <c r="AN122" s="26">
        <v>92</v>
      </c>
    </row>
    <row r="123" spans="1:40" x14ac:dyDescent="0.2">
      <c r="A123" s="26" t="s">
        <v>18</v>
      </c>
      <c r="B123" s="9">
        <v>2014</v>
      </c>
      <c r="C123" s="45">
        <v>0</v>
      </c>
      <c r="D123" s="43">
        <v>0</v>
      </c>
      <c r="E123" s="107"/>
      <c r="F123" s="108"/>
      <c r="G123" s="45">
        <v>38</v>
      </c>
      <c r="H123" s="43">
        <v>10379251</v>
      </c>
      <c r="I123" s="45">
        <v>13</v>
      </c>
      <c r="J123" s="43">
        <v>3231036</v>
      </c>
      <c r="K123" s="45">
        <v>0</v>
      </c>
      <c r="L123" s="43">
        <v>0</v>
      </c>
      <c r="M123" s="45">
        <v>0</v>
      </c>
      <c r="N123" s="43">
        <v>0</v>
      </c>
      <c r="O123" s="45">
        <v>0</v>
      </c>
      <c r="P123" s="43">
        <v>0</v>
      </c>
      <c r="Q123" s="45">
        <v>0</v>
      </c>
      <c r="R123" s="43">
        <v>0</v>
      </c>
      <c r="S123" s="10">
        <v>2</v>
      </c>
      <c r="T123" s="10">
        <v>29000</v>
      </c>
      <c r="U123" s="21">
        <f t="shared" si="35"/>
        <v>53</v>
      </c>
      <c r="V123" s="22">
        <f t="shared" si="36"/>
        <v>13639287</v>
      </c>
      <c r="W123" s="19">
        <f>U123-'Non Residential-Finish&amp; Imp'!U110</f>
        <v>-4</v>
      </c>
      <c r="X123" s="13">
        <f>W123/'Non Residential-Finish&amp; Imp'!U110</f>
        <v>-7.0175438596491224E-2</v>
      </c>
      <c r="Y123" s="12">
        <f>V123-'Non Residential-Finish&amp; Imp'!V110</f>
        <v>-31110432</v>
      </c>
      <c r="Z123" s="13">
        <f>Y123/'Non Residential-Finish&amp; Imp'!V110</f>
        <v>-0.69520954980745242</v>
      </c>
      <c r="AA123" s="12">
        <f>AA122+Y123</f>
        <v>-27642611</v>
      </c>
      <c r="AC123" s="26">
        <v>54923199</v>
      </c>
      <c r="AD123" s="26">
        <v>13639287</v>
      </c>
      <c r="AE123" s="26">
        <v>33935538</v>
      </c>
      <c r="AF123" s="26">
        <v>52565918</v>
      </c>
      <c r="AG123" s="26">
        <v>27272605</v>
      </c>
      <c r="AH123" s="26">
        <v>43043866</v>
      </c>
      <c r="AI123" s="26">
        <v>33924169</v>
      </c>
      <c r="AJ123" s="26">
        <v>8221567</v>
      </c>
      <c r="AK123" s="26">
        <v>36759210</v>
      </c>
      <c r="AL123" s="26">
        <v>27330688</v>
      </c>
      <c r="AM123" s="26">
        <v>14633028</v>
      </c>
      <c r="AN123" s="26">
        <v>36596745</v>
      </c>
    </row>
    <row r="124" spans="1:40" x14ac:dyDescent="0.2">
      <c r="A124" s="26" t="s">
        <v>19</v>
      </c>
      <c r="B124" s="9">
        <v>2014</v>
      </c>
      <c r="C124" s="45">
        <v>1</v>
      </c>
      <c r="D124" s="43">
        <v>221760</v>
      </c>
      <c r="E124" s="107"/>
      <c r="F124" s="108"/>
      <c r="G124" s="45">
        <v>71</v>
      </c>
      <c r="H124" s="43">
        <v>26124529</v>
      </c>
      <c r="I124" s="45">
        <v>44</v>
      </c>
      <c r="J124" s="43">
        <v>7589249</v>
      </c>
      <c r="K124" s="45">
        <v>0</v>
      </c>
      <c r="L124" s="43">
        <v>0</v>
      </c>
      <c r="M124" s="45">
        <v>0</v>
      </c>
      <c r="N124" s="43">
        <v>0</v>
      </c>
      <c r="O124" s="45">
        <v>0</v>
      </c>
      <c r="P124" s="43">
        <v>0</v>
      </c>
      <c r="Q124" s="45">
        <v>0</v>
      </c>
      <c r="R124" s="43">
        <v>0</v>
      </c>
      <c r="S124" s="10">
        <v>0</v>
      </c>
      <c r="T124" s="10">
        <v>0</v>
      </c>
      <c r="U124" s="21">
        <f t="shared" si="35"/>
        <v>116</v>
      </c>
      <c r="V124" s="22">
        <f t="shared" si="36"/>
        <v>33935538</v>
      </c>
      <c r="W124" s="19">
        <f>U124-'Non Residential-Finish&amp; Imp'!U111</f>
        <v>46</v>
      </c>
      <c r="X124" s="13">
        <f>W124/'Non Residential-Finish&amp; Imp'!U111</f>
        <v>0.65714285714285714</v>
      </c>
      <c r="Y124" s="12">
        <f>V124-'Non Residential-Finish&amp; Imp'!V111</f>
        <v>-10066055</v>
      </c>
      <c r="Z124" s="13">
        <f>Y124/'Non Residential-Finish&amp; Imp'!V111</f>
        <v>-0.22876569491472729</v>
      </c>
      <c r="AA124" s="12">
        <f t="shared" ref="AA124:AA133" si="37">AA123+Y124</f>
        <v>-37708666</v>
      </c>
      <c r="AC124" s="134">
        <f>AC123/$AC$125</f>
        <v>54.923198999999997</v>
      </c>
      <c r="AD124" s="134">
        <f t="shared" ref="AD124:AN124" si="38">AD123/$AC$125</f>
        <v>13.639286999999999</v>
      </c>
      <c r="AE124" s="134">
        <f t="shared" si="38"/>
        <v>33.935538000000001</v>
      </c>
      <c r="AF124" s="134">
        <f t="shared" si="38"/>
        <v>52.565918000000003</v>
      </c>
      <c r="AG124" s="134">
        <f t="shared" si="38"/>
        <v>27.272604999999999</v>
      </c>
      <c r="AH124" s="134">
        <f t="shared" si="38"/>
        <v>43.043866000000001</v>
      </c>
      <c r="AI124" s="134">
        <f t="shared" si="38"/>
        <v>33.924168999999999</v>
      </c>
      <c r="AJ124" s="134">
        <f t="shared" si="38"/>
        <v>8.2215670000000003</v>
      </c>
      <c r="AK124" s="134">
        <f t="shared" si="38"/>
        <v>36.759210000000003</v>
      </c>
      <c r="AL124" s="134">
        <f t="shared" si="38"/>
        <v>27.330687999999999</v>
      </c>
      <c r="AM124" s="134">
        <f t="shared" si="38"/>
        <v>14.633027999999999</v>
      </c>
      <c r="AN124" s="134">
        <f t="shared" si="38"/>
        <v>36.596744999999999</v>
      </c>
    </row>
    <row r="125" spans="1:40" x14ac:dyDescent="0.2">
      <c r="A125" s="26" t="s">
        <v>20</v>
      </c>
      <c r="B125" s="9">
        <v>2014</v>
      </c>
      <c r="C125" s="45">
        <v>1</v>
      </c>
      <c r="D125" s="43">
        <v>164934</v>
      </c>
      <c r="E125" s="107"/>
      <c r="F125" s="108"/>
      <c r="G125" s="45">
        <v>68</v>
      </c>
      <c r="H125" s="43">
        <v>44751230</v>
      </c>
      <c r="I125" s="45">
        <v>9</v>
      </c>
      <c r="J125" s="43">
        <v>6971303</v>
      </c>
      <c r="K125" s="45">
        <v>0</v>
      </c>
      <c r="L125" s="43">
        <v>0</v>
      </c>
      <c r="M125" s="45">
        <v>2</v>
      </c>
      <c r="N125" s="43">
        <v>363900</v>
      </c>
      <c r="O125" s="45">
        <v>0</v>
      </c>
      <c r="P125" s="43">
        <v>0</v>
      </c>
      <c r="Q125" s="45">
        <v>0</v>
      </c>
      <c r="R125" s="43">
        <v>0</v>
      </c>
      <c r="S125" s="10">
        <v>2</v>
      </c>
      <c r="T125" s="10">
        <v>314551</v>
      </c>
      <c r="U125" s="21">
        <f t="shared" si="35"/>
        <v>82</v>
      </c>
      <c r="V125" s="22">
        <f t="shared" si="36"/>
        <v>52565918</v>
      </c>
      <c r="W125" s="19">
        <f>U125-'Non Residential-Finish&amp; Imp'!U112</f>
        <v>-19</v>
      </c>
      <c r="X125" s="13">
        <f>W125/'Non Residential-Finish&amp; Imp'!U112</f>
        <v>-0.18811881188118812</v>
      </c>
      <c r="Y125" s="12">
        <f>V125-'Non Residential-Finish&amp; Imp'!V112</f>
        <v>-47859153</v>
      </c>
      <c r="Z125" s="13">
        <f>Y125/'Non Residential-Finish&amp; Imp'!V112</f>
        <v>-0.47656578704335695</v>
      </c>
      <c r="AA125" s="12">
        <f t="shared" si="37"/>
        <v>-85567819</v>
      </c>
      <c r="AC125" s="133">
        <v>1000000</v>
      </c>
      <c r="AD125" s="26"/>
      <c r="AE125" s="26"/>
      <c r="AF125" s="26"/>
      <c r="AG125" s="26"/>
      <c r="AH125" s="26"/>
      <c r="AI125" s="26"/>
      <c r="AJ125" s="26"/>
      <c r="AK125" s="26"/>
      <c r="AL125" s="26"/>
      <c r="AM125" s="26"/>
      <c r="AN125" s="26"/>
    </row>
    <row r="126" spans="1:40" x14ac:dyDescent="0.2">
      <c r="A126" s="26" t="s">
        <v>21</v>
      </c>
      <c r="B126" s="9">
        <v>2014</v>
      </c>
      <c r="C126" s="45">
        <v>0</v>
      </c>
      <c r="D126" s="43">
        <v>0</v>
      </c>
      <c r="E126" s="107"/>
      <c r="F126" s="108"/>
      <c r="G126" s="45">
        <v>58</v>
      </c>
      <c r="H126" s="43">
        <v>22783881</v>
      </c>
      <c r="I126" s="45">
        <v>16</v>
      </c>
      <c r="J126" s="43">
        <v>4163724</v>
      </c>
      <c r="K126" s="45">
        <v>0</v>
      </c>
      <c r="L126" s="43">
        <v>0</v>
      </c>
      <c r="M126" s="45">
        <v>0</v>
      </c>
      <c r="N126" s="43">
        <v>0</v>
      </c>
      <c r="O126" s="45">
        <v>0</v>
      </c>
      <c r="P126" s="43">
        <v>0</v>
      </c>
      <c r="Q126" s="45">
        <v>0</v>
      </c>
      <c r="R126" s="43">
        <v>0</v>
      </c>
      <c r="S126" s="10">
        <v>1</v>
      </c>
      <c r="T126" s="10">
        <v>325000</v>
      </c>
      <c r="U126" s="21">
        <f t="shared" si="35"/>
        <v>75</v>
      </c>
      <c r="V126" s="22">
        <f t="shared" si="36"/>
        <v>27272605</v>
      </c>
      <c r="W126" s="19">
        <f>U126-'Non Residential-Finish&amp; Imp'!U113</f>
        <v>11</v>
      </c>
      <c r="X126" s="13">
        <f>W126/'Non Residential-Finish&amp; Imp'!U113</f>
        <v>0.171875</v>
      </c>
      <c r="Y126" s="12">
        <f>V126-'Non Residential-Finish&amp; Imp'!V113</f>
        <v>-127133350</v>
      </c>
      <c r="Z126" s="13">
        <f>Y126/'Non Residential-Finish&amp; Imp'!V113</f>
        <v>-0.82337076960535627</v>
      </c>
      <c r="AA126" s="12">
        <f t="shared" si="37"/>
        <v>-212701169</v>
      </c>
      <c r="AC126" s="26"/>
      <c r="AD126" s="26"/>
      <c r="AE126" s="26"/>
      <c r="AF126" s="26"/>
      <c r="AG126" s="26"/>
      <c r="AH126" s="26"/>
      <c r="AI126" s="26"/>
      <c r="AJ126" s="26"/>
      <c r="AK126" s="26"/>
      <c r="AL126" s="26"/>
      <c r="AM126" s="26"/>
      <c r="AN126" s="26"/>
    </row>
    <row r="127" spans="1:40" x14ac:dyDescent="0.2">
      <c r="A127" s="26" t="s">
        <v>22</v>
      </c>
      <c r="B127" s="9">
        <v>2014</v>
      </c>
      <c r="C127" s="45">
        <v>1</v>
      </c>
      <c r="D127" s="43">
        <v>1800000</v>
      </c>
      <c r="E127" s="107"/>
      <c r="F127" s="108"/>
      <c r="G127" s="45">
        <v>72</v>
      </c>
      <c r="H127" s="43">
        <v>23461266</v>
      </c>
      <c r="I127" s="45">
        <v>12</v>
      </c>
      <c r="J127" s="43">
        <v>7182527</v>
      </c>
      <c r="K127" s="45">
        <v>0</v>
      </c>
      <c r="L127" s="43">
        <v>0</v>
      </c>
      <c r="M127" s="45">
        <v>0</v>
      </c>
      <c r="N127" s="43">
        <v>0</v>
      </c>
      <c r="O127" s="45">
        <v>0</v>
      </c>
      <c r="P127" s="43">
        <v>0</v>
      </c>
      <c r="Q127" s="45">
        <v>0</v>
      </c>
      <c r="R127" s="43">
        <v>0</v>
      </c>
      <c r="S127" s="10">
        <v>3</v>
      </c>
      <c r="T127" s="10">
        <v>10600073</v>
      </c>
      <c r="U127" s="21">
        <f t="shared" si="35"/>
        <v>88</v>
      </c>
      <c r="V127" s="22">
        <f t="shared" si="36"/>
        <v>43043866</v>
      </c>
      <c r="W127" s="19">
        <f>U127-'Non Residential-Finish&amp; Imp'!U114</f>
        <v>-2</v>
      </c>
      <c r="X127" s="13">
        <f>W127/'Non Residential-Finish&amp; Imp'!U114</f>
        <v>-2.2222222222222223E-2</v>
      </c>
      <c r="Y127" s="12">
        <f>V127-'Non Residential-Finish&amp; Imp'!V114</f>
        <v>-1263928</v>
      </c>
      <c r="Z127" s="13">
        <f>Y127/'Non Residential-Finish&amp; Imp'!V114</f>
        <v>-2.8526087306445454E-2</v>
      </c>
      <c r="AA127" s="12">
        <f t="shared" si="37"/>
        <v>-213965097</v>
      </c>
      <c r="AC127" s="26"/>
      <c r="AD127" s="26"/>
      <c r="AE127" s="26"/>
      <c r="AF127" s="26"/>
      <c r="AG127" s="26"/>
      <c r="AH127" s="26"/>
      <c r="AI127" s="26"/>
      <c r="AJ127" s="26"/>
      <c r="AK127" s="26"/>
      <c r="AL127" s="26"/>
      <c r="AM127" s="26"/>
      <c r="AN127" s="26"/>
    </row>
    <row r="128" spans="1:40" x14ac:dyDescent="0.2">
      <c r="A128" s="26" t="s">
        <v>23</v>
      </c>
      <c r="B128" s="9">
        <v>2014</v>
      </c>
      <c r="C128" s="45">
        <v>0</v>
      </c>
      <c r="D128" s="43">
        <v>0</v>
      </c>
      <c r="E128" s="107"/>
      <c r="F128" s="108"/>
      <c r="G128" s="45">
        <v>46</v>
      </c>
      <c r="H128" s="43">
        <v>21447999</v>
      </c>
      <c r="I128" s="45">
        <v>21</v>
      </c>
      <c r="J128" s="43">
        <v>10610996</v>
      </c>
      <c r="K128" s="45">
        <v>0</v>
      </c>
      <c r="L128" s="43">
        <v>0</v>
      </c>
      <c r="M128" s="45">
        <v>3</v>
      </c>
      <c r="N128" s="43">
        <v>201715</v>
      </c>
      <c r="O128" s="45">
        <v>0</v>
      </c>
      <c r="P128" s="43">
        <v>0</v>
      </c>
      <c r="Q128" s="45">
        <v>0</v>
      </c>
      <c r="R128" s="43">
        <v>0</v>
      </c>
      <c r="S128" s="10">
        <v>5</v>
      </c>
      <c r="T128" s="10">
        <v>1663459</v>
      </c>
      <c r="U128" s="21">
        <f t="shared" si="35"/>
        <v>75</v>
      </c>
      <c r="V128" s="22">
        <f t="shared" si="36"/>
        <v>33924169</v>
      </c>
      <c r="W128" s="19">
        <f>U128-'Non Residential-Finish&amp; Imp'!U115</f>
        <v>13</v>
      </c>
      <c r="X128" s="13">
        <f>W128/'Non Residential-Finish&amp; Imp'!U115</f>
        <v>0.20967741935483872</v>
      </c>
      <c r="Y128" s="12">
        <f>V128-'Non Residential-Finish&amp; Imp'!V115</f>
        <v>9318450</v>
      </c>
      <c r="Z128" s="13">
        <f>Y128/'Non Residential-Finish&amp; Imp'!V115</f>
        <v>0.37871073793860688</v>
      </c>
      <c r="AA128" s="12">
        <f t="shared" si="37"/>
        <v>-204646647</v>
      </c>
      <c r="AC128" s="26"/>
      <c r="AD128" s="26"/>
      <c r="AE128" s="26"/>
      <c r="AF128" s="26"/>
      <c r="AG128" s="26"/>
      <c r="AH128" s="26"/>
      <c r="AI128" s="26"/>
      <c r="AJ128" s="26"/>
      <c r="AK128" s="26"/>
      <c r="AL128" s="26"/>
      <c r="AM128" s="26"/>
      <c r="AN128" s="26"/>
    </row>
    <row r="129" spans="1:40" x14ac:dyDescent="0.2">
      <c r="A129" s="26" t="s">
        <v>24</v>
      </c>
      <c r="B129" s="9">
        <v>2014</v>
      </c>
      <c r="C129" s="45">
        <v>0</v>
      </c>
      <c r="D129" s="43">
        <v>0</v>
      </c>
      <c r="E129" s="107"/>
      <c r="F129" s="108"/>
      <c r="G129" s="45">
        <v>32</v>
      </c>
      <c r="H129" s="43">
        <v>5988787</v>
      </c>
      <c r="I129" s="45">
        <v>7</v>
      </c>
      <c r="J129" s="43">
        <v>2180364</v>
      </c>
      <c r="K129" s="45">
        <v>0</v>
      </c>
      <c r="L129" s="43">
        <v>0</v>
      </c>
      <c r="M129" s="45">
        <v>2</v>
      </c>
      <c r="N129" s="43">
        <v>52416</v>
      </c>
      <c r="O129" s="45">
        <v>0</v>
      </c>
      <c r="P129" s="43">
        <v>0</v>
      </c>
      <c r="Q129" s="45">
        <v>0</v>
      </c>
      <c r="R129" s="43">
        <v>0</v>
      </c>
      <c r="S129" s="10">
        <v>0</v>
      </c>
      <c r="T129" s="10">
        <v>0</v>
      </c>
      <c r="U129" s="21">
        <f t="shared" si="35"/>
        <v>41</v>
      </c>
      <c r="V129" s="22">
        <f t="shared" si="36"/>
        <v>8221567</v>
      </c>
      <c r="W129" s="19">
        <f>U129-'Non Residential-Finish&amp; Imp'!U116</f>
        <v>-46</v>
      </c>
      <c r="X129" s="13">
        <f>W129/'Non Residential-Finish&amp; Imp'!U116</f>
        <v>-0.52873563218390807</v>
      </c>
      <c r="Y129" s="12">
        <f>V129-'Non Residential-Finish&amp; Imp'!V116</f>
        <v>-47916246</v>
      </c>
      <c r="Z129" s="13">
        <f>Y129/'Non Residential-Finish&amp; Imp'!V116</f>
        <v>-0.85354671725455356</v>
      </c>
      <c r="AA129" s="12">
        <f t="shared" si="37"/>
        <v>-252562893</v>
      </c>
      <c r="AC129" s="26"/>
      <c r="AD129" s="26"/>
      <c r="AE129" s="26"/>
      <c r="AF129" s="26"/>
      <c r="AG129" s="26"/>
      <c r="AH129" s="26"/>
      <c r="AI129" s="26"/>
      <c r="AJ129" s="26"/>
      <c r="AK129" s="26"/>
      <c r="AL129" s="26"/>
      <c r="AM129" s="26"/>
      <c r="AN129" s="26"/>
    </row>
    <row r="130" spans="1:40" x14ac:dyDescent="0.2">
      <c r="A130" s="26" t="s">
        <v>25</v>
      </c>
      <c r="B130" s="9">
        <v>2014</v>
      </c>
      <c r="C130" s="45">
        <v>0</v>
      </c>
      <c r="D130" s="43">
        <v>0</v>
      </c>
      <c r="E130" s="107"/>
      <c r="F130" s="108"/>
      <c r="G130" s="45">
        <v>48</v>
      </c>
      <c r="H130" s="43">
        <v>29509959</v>
      </c>
      <c r="I130" s="45">
        <v>16</v>
      </c>
      <c r="J130" s="43">
        <v>6682251</v>
      </c>
      <c r="K130" s="45">
        <v>0</v>
      </c>
      <c r="L130" s="43">
        <v>0</v>
      </c>
      <c r="M130" s="45">
        <v>4</v>
      </c>
      <c r="N130" s="43">
        <v>567000</v>
      </c>
      <c r="O130" s="45">
        <v>0</v>
      </c>
      <c r="P130" s="43">
        <v>0</v>
      </c>
      <c r="Q130" s="45">
        <v>0</v>
      </c>
      <c r="R130" s="43">
        <v>0</v>
      </c>
      <c r="S130" s="10">
        <v>0</v>
      </c>
      <c r="T130" s="10">
        <v>0</v>
      </c>
      <c r="U130" s="21">
        <f t="shared" si="35"/>
        <v>68</v>
      </c>
      <c r="V130" s="22">
        <f t="shared" si="36"/>
        <v>36759210</v>
      </c>
      <c r="W130" s="19">
        <f>U130-'Non Residential-Finish&amp; Imp'!U117</f>
        <v>-7</v>
      </c>
      <c r="X130" s="13">
        <f>W130/'Non Residential-Finish&amp; Imp'!U117</f>
        <v>-9.3333333333333338E-2</v>
      </c>
      <c r="Y130" s="12">
        <f>V130-'Non Residential-Finish&amp; Imp'!V117</f>
        <v>-39033725</v>
      </c>
      <c r="Z130" s="13">
        <f>Y130/'Non Residential-Finish&amp; Imp'!V117</f>
        <v>-0.51500479563167723</v>
      </c>
      <c r="AA130" s="12">
        <f>AA129+Y130</f>
        <v>-291596618</v>
      </c>
      <c r="AC130" s="26"/>
      <c r="AD130" s="26"/>
      <c r="AE130" s="26"/>
      <c r="AF130" s="26"/>
      <c r="AG130" s="26"/>
      <c r="AH130" s="26"/>
      <c r="AI130" s="26"/>
      <c r="AJ130" s="26"/>
      <c r="AK130" s="26"/>
      <c r="AL130" s="26"/>
      <c r="AM130" s="26"/>
      <c r="AN130" s="26"/>
    </row>
    <row r="131" spans="1:40" x14ac:dyDescent="0.2">
      <c r="A131" s="26" t="s">
        <v>26</v>
      </c>
      <c r="B131" s="9">
        <v>2014</v>
      </c>
      <c r="C131" s="45">
        <v>0</v>
      </c>
      <c r="D131" s="43">
        <v>0</v>
      </c>
      <c r="E131" s="107"/>
      <c r="F131" s="108"/>
      <c r="G131" s="45">
        <v>71</v>
      </c>
      <c r="H131" s="43">
        <v>18933319</v>
      </c>
      <c r="I131" s="45">
        <v>22</v>
      </c>
      <c r="J131" s="43">
        <v>7020099</v>
      </c>
      <c r="K131" s="45">
        <v>0</v>
      </c>
      <c r="L131" s="43">
        <v>0</v>
      </c>
      <c r="M131" s="45">
        <v>3</v>
      </c>
      <c r="N131" s="43">
        <v>1377270</v>
      </c>
      <c r="O131" s="45">
        <v>0</v>
      </c>
      <c r="P131" s="43">
        <v>0</v>
      </c>
      <c r="Q131" s="45">
        <v>0</v>
      </c>
      <c r="R131" s="43">
        <v>0</v>
      </c>
      <c r="S131" s="10">
        <v>0</v>
      </c>
      <c r="T131" s="10">
        <v>0</v>
      </c>
      <c r="U131" s="21">
        <f t="shared" si="35"/>
        <v>96</v>
      </c>
      <c r="V131" s="22">
        <f t="shared" si="36"/>
        <v>27330688</v>
      </c>
      <c r="W131" s="19">
        <f>U131-'Non Residential-Finish&amp; Imp'!U118</f>
        <v>22</v>
      </c>
      <c r="X131" s="13">
        <f>W131/'Non Residential-Finish&amp; Imp'!U118</f>
        <v>0.29729729729729731</v>
      </c>
      <c r="Y131" s="12">
        <f>V131-'Non Residential-Finish&amp; Imp'!V118</f>
        <v>-3615197</v>
      </c>
      <c r="Z131" s="13">
        <f>Y131/'Non Residential-Finish&amp; Imp'!V118</f>
        <v>-0.11682318990069278</v>
      </c>
      <c r="AA131" s="12">
        <f t="shared" si="37"/>
        <v>-295211815</v>
      </c>
      <c r="AC131" s="26"/>
      <c r="AD131" s="26"/>
      <c r="AE131" s="26"/>
      <c r="AF131" s="26"/>
      <c r="AG131" s="26"/>
      <c r="AH131" s="26"/>
      <c r="AI131" s="26"/>
      <c r="AJ131" s="26"/>
      <c r="AK131" s="26"/>
      <c r="AL131" s="26"/>
      <c r="AM131" s="26"/>
      <c r="AN131" s="26"/>
    </row>
    <row r="132" spans="1:40" x14ac:dyDescent="0.2">
      <c r="A132" s="26" t="s">
        <v>27</v>
      </c>
      <c r="B132" s="9">
        <v>2014</v>
      </c>
      <c r="C132" s="45">
        <v>1</v>
      </c>
      <c r="D132" s="43">
        <v>20000</v>
      </c>
      <c r="E132" s="107"/>
      <c r="F132" s="108"/>
      <c r="G132" s="45">
        <v>52</v>
      </c>
      <c r="H132" s="43">
        <v>10392002</v>
      </c>
      <c r="I132" s="45">
        <v>11</v>
      </c>
      <c r="J132" s="43">
        <v>4074614</v>
      </c>
      <c r="K132" s="45">
        <v>0</v>
      </c>
      <c r="L132" s="43">
        <v>0</v>
      </c>
      <c r="M132" s="45">
        <v>4</v>
      </c>
      <c r="N132" s="43">
        <v>146412</v>
      </c>
      <c r="O132" s="45">
        <v>0</v>
      </c>
      <c r="P132" s="43">
        <v>0</v>
      </c>
      <c r="Q132" s="45">
        <v>0</v>
      </c>
      <c r="R132" s="43">
        <v>0</v>
      </c>
      <c r="S132" s="10">
        <v>0</v>
      </c>
      <c r="T132" s="10">
        <v>0</v>
      </c>
      <c r="U132" s="21">
        <f t="shared" si="35"/>
        <v>68</v>
      </c>
      <c r="V132" s="22">
        <f t="shared" si="36"/>
        <v>14633028</v>
      </c>
      <c r="W132" s="19">
        <f>U132-'Non Residential-Finish&amp; Imp'!U119</f>
        <v>12</v>
      </c>
      <c r="X132" s="13">
        <f>W132/'Non Residential-Finish&amp; Imp'!U119</f>
        <v>0.21428571428571427</v>
      </c>
      <c r="Y132" s="12">
        <f>V132-'Non Residential-Finish&amp; Imp'!V119</f>
        <v>-5222575</v>
      </c>
      <c r="Z132" s="13">
        <f>Y132/'Non Residential-Finish&amp; Imp'!V119</f>
        <v>-0.26302777105283581</v>
      </c>
      <c r="AA132" s="12">
        <f t="shared" si="37"/>
        <v>-300434390</v>
      </c>
      <c r="AC132" s="26"/>
      <c r="AD132" s="26"/>
      <c r="AE132" s="26"/>
      <c r="AF132" s="26"/>
      <c r="AG132" s="26"/>
      <c r="AH132" s="26"/>
      <c r="AI132" s="26"/>
      <c r="AJ132" s="26"/>
      <c r="AK132" s="26"/>
      <c r="AL132" s="26"/>
      <c r="AM132" s="26"/>
      <c r="AN132" s="26"/>
    </row>
    <row r="133" spans="1:40" x14ac:dyDescent="0.2">
      <c r="A133" s="26" t="s">
        <v>28</v>
      </c>
      <c r="B133" s="9">
        <v>2014</v>
      </c>
      <c r="C133" s="45">
        <v>0</v>
      </c>
      <c r="D133" s="43">
        <v>0</v>
      </c>
      <c r="E133" s="107"/>
      <c r="F133" s="108"/>
      <c r="G133" s="45">
        <v>71</v>
      </c>
      <c r="H133" s="43">
        <v>29445592</v>
      </c>
      <c r="I133" s="45">
        <v>17</v>
      </c>
      <c r="J133" s="43">
        <v>6880433</v>
      </c>
      <c r="K133" s="45">
        <v>0</v>
      </c>
      <c r="L133" s="43">
        <v>0</v>
      </c>
      <c r="M133" s="45">
        <v>4</v>
      </c>
      <c r="N133" s="43">
        <v>270720</v>
      </c>
      <c r="O133" s="45">
        <v>0</v>
      </c>
      <c r="P133" s="43">
        <v>0</v>
      </c>
      <c r="Q133" s="45">
        <v>0</v>
      </c>
      <c r="R133" s="43">
        <v>0</v>
      </c>
      <c r="S133" s="10">
        <v>0</v>
      </c>
      <c r="T133" s="10">
        <v>0</v>
      </c>
      <c r="U133" s="21">
        <f t="shared" si="35"/>
        <v>92</v>
      </c>
      <c r="V133" s="22">
        <f t="shared" si="36"/>
        <v>36596745</v>
      </c>
      <c r="W133" s="19">
        <f>U133-'Non Residential-Finish&amp; Imp'!U120</f>
        <v>18</v>
      </c>
      <c r="X133" s="13">
        <f>W133/'Non Residential-Finish&amp; Imp'!U120</f>
        <v>0.24324324324324326</v>
      </c>
      <c r="Y133" s="12">
        <f>V133-'Non Residential-Finish&amp; Imp'!V120</f>
        <v>14062292</v>
      </c>
      <c r="Z133" s="13">
        <f>Y133/'Non Residential-Finish&amp; Imp'!V120</f>
        <v>0.6240352051145861</v>
      </c>
      <c r="AA133" s="12">
        <f t="shared" si="37"/>
        <v>-286372098</v>
      </c>
      <c r="AC133" s="26"/>
      <c r="AD133" s="26"/>
      <c r="AE133" s="26"/>
      <c r="AF133" s="26"/>
      <c r="AG133" s="26"/>
      <c r="AH133" s="26"/>
      <c r="AI133" s="26"/>
      <c r="AJ133" s="26"/>
      <c r="AK133" s="26"/>
      <c r="AL133" s="26"/>
      <c r="AM133" s="26"/>
      <c r="AN133" s="26"/>
    </row>
    <row r="134" spans="1:40" ht="13.5" thickBot="1" x14ac:dyDescent="0.25">
      <c r="A134" s="27" t="s">
        <v>29</v>
      </c>
      <c r="B134" s="15">
        <v>2014</v>
      </c>
      <c r="C134" s="46">
        <f>SUM(C122:C133)</f>
        <v>4</v>
      </c>
      <c r="D134" s="44">
        <f>SUM(D122:D133)</f>
        <v>2206694</v>
      </c>
      <c r="E134" s="109"/>
      <c r="F134" s="110"/>
      <c r="G134" s="46">
        <f t="shared" ref="G134:W134" si="39">SUM(G122:G133)</f>
        <v>680</v>
      </c>
      <c r="H134" s="44">
        <f t="shared" si="39"/>
        <v>262214514</v>
      </c>
      <c r="I134" s="46">
        <f t="shared" si="39"/>
        <v>202</v>
      </c>
      <c r="J134" s="44">
        <f t="shared" si="39"/>
        <v>101624496</v>
      </c>
      <c r="K134" s="46">
        <f t="shared" si="39"/>
        <v>0</v>
      </c>
      <c r="L134" s="44">
        <f t="shared" si="39"/>
        <v>0</v>
      </c>
      <c r="M134" s="46">
        <f t="shared" si="39"/>
        <v>22</v>
      </c>
      <c r="N134" s="44">
        <f t="shared" si="39"/>
        <v>2979433</v>
      </c>
      <c r="O134" s="46">
        <f t="shared" si="39"/>
        <v>0</v>
      </c>
      <c r="P134" s="44">
        <f t="shared" si="39"/>
        <v>0</v>
      </c>
      <c r="Q134" s="46">
        <f t="shared" si="39"/>
        <v>0</v>
      </c>
      <c r="R134" s="44">
        <f t="shared" si="39"/>
        <v>0</v>
      </c>
      <c r="S134" s="16">
        <f t="shared" si="39"/>
        <v>21</v>
      </c>
      <c r="T134" s="16">
        <f t="shared" si="39"/>
        <v>13820683</v>
      </c>
      <c r="U134" s="23">
        <f t="shared" si="39"/>
        <v>929</v>
      </c>
      <c r="V134" s="24">
        <f t="shared" si="39"/>
        <v>382845820</v>
      </c>
      <c r="W134" s="20">
        <f t="shared" si="39"/>
        <v>54</v>
      </c>
      <c r="X134" s="18">
        <f>W134/'Non Residential-Finish&amp; Imp'!U121</f>
        <v>6.1714285714285715E-2</v>
      </c>
      <c r="Y134" s="17">
        <f>SUM(Y122:Y133)</f>
        <v>-286372098</v>
      </c>
      <c r="Z134" s="18">
        <f>Y134/'Non Residential-Finish&amp; Imp'!V121</f>
        <v>-0.42792054769818638</v>
      </c>
      <c r="AA134" s="17">
        <f>Y134</f>
        <v>-286372098</v>
      </c>
      <c r="AC134" s="26"/>
      <c r="AD134" s="26"/>
      <c r="AE134" s="26"/>
      <c r="AF134" s="26"/>
      <c r="AG134" s="26"/>
      <c r="AH134" s="26"/>
      <c r="AI134" s="26"/>
      <c r="AJ134" s="26"/>
      <c r="AK134" s="26"/>
      <c r="AL134" s="26"/>
      <c r="AM134" s="26"/>
      <c r="AN134" s="26"/>
    </row>
    <row r="135" spans="1:40" x14ac:dyDescent="0.2">
      <c r="A135" s="26" t="s">
        <v>17</v>
      </c>
      <c r="B135" s="9">
        <v>2015</v>
      </c>
      <c r="C135" s="45">
        <v>0</v>
      </c>
      <c r="D135" s="43">
        <v>0</v>
      </c>
      <c r="E135" s="45">
        <v>0</v>
      </c>
      <c r="F135" s="43">
        <v>0</v>
      </c>
      <c r="G135" s="45">
        <v>66</v>
      </c>
      <c r="H135" s="43">
        <v>27213478</v>
      </c>
      <c r="I135" s="45">
        <v>8</v>
      </c>
      <c r="J135" s="43">
        <v>2026566</v>
      </c>
      <c r="K135" s="45">
        <v>0</v>
      </c>
      <c r="L135" s="43">
        <v>0</v>
      </c>
      <c r="M135" s="45">
        <v>6</v>
      </c>
      <c r="N135" s="43">
        <v>674394</v>
      </c>
      <c r="O135" s="45">
        <v>0</v>
      </c>
      <c r="P135" s="43">
        <v>0</v>
      </c>
      <c r="Q135" s="45">
        <v>0</v>
      </c>
      <c r="R135" s="43">
        <v>0</v>
      </c>
      <c r="S135" s="10">
        <v>3</v>
      </c>
      <c r="T135" s="10">
        <v>242500</v>
      </c>
      <c r="U135" s="21">
        <f>SUM(C135+G135+I135+K135+M135+O135+Q135+S135+E135)</f>
        <v>83</v>
      </c>
      <c r="V135" s="22">
        <f>SUM(D135+H135+J135+L135+N135+P135+R135+T135+F135)</f>
        <v>30156938</v>
      </c>
      <c r="W135" s="19">
        <f>U135-'Non Residential-Finish&amp; Imp'!U122</f>
        <v>8</v>
      </c>
      <c r="X135" s="13">
        <f>W135/'Non Residential-Finish&amp; Imp'!U122</f>
        <v>0.10666666666666667</v>
      </c>
      <c r="Y135" s="12">
        <f>V135-'Non Residential-Finish&amp; Imp'!V122</f>
        <v>-24766261</v>
      </c>
      <c r="Z135" s="13">
        <f>Y135/'Non Residential-Finish&amp; Imp'!V122</f>
        <v>-0.45092531846151207</v>
      </c>
      <c r="AA135" s="12">
        <f>Y135</f>
        <v>-24766261</v>
      </c>
      <c r="AC135" s="26">
        <f t="array" ref="AC135:AN136">TRANSPOSE(U135:V146)</f>
        <v>83</v>
      </c>
      <c r="AD135" s="26">
        <v>78</v>
      </c>
      <c r="AE135" s="26">
        <v>99</v>
      </c>
      <c r="AF135" s="26">
        <v>121</v>
      </c>
      <c r="AG135" s="26">
        <v>114</v>
      </c>
      <c r="AH135" s="26">
        <v>119</v>
      </c>
      <c r="AI135" s="26">
        <v>114</v>
      </c>
      <c r="AJ135" s="26">
        <v>106</v>
      </c>
      <c r="AK135" s="26">
        <v>121</v>
      </c>
      <c r="AL135" s="26">
        <v>97</v>
      </c>
      <c r="AM135" s="26">
        <v>74</v>
      </c>
      <c r="AN135" s="26">
        <v>70</v>
      </c>
    </row>
    <row r="136" spans="1:40" x14ac:dyDescent="0.2">
      <c r="A136" s="26" t="s">
        <v>18</v>
      </c>
      <c r="B136" s="9">
        <v>2015</v>
      </c>
      <c r="C136" s="45">
        <v>0</v>
      </c>
      <c r="D136" s="43">
        <v>0</v>
      </c>
      <c r="E136" s="45">
        <v>0</v>
      </c>
      <c r="F136" s="43">
        <v>0</v>
      </c>
      <c r="G136" s="45">
        <v>46</v>
      </c>
      <c r="H136" s="43">
        <v>57442910</v>
      </c>
      <c r="I136" s="45">
        <v>22</v>
      </c>
      <c r="J136" s="43">
        <v>10401008</v>
      </c>
      <c r="K136" s="45">
        <v>0</v>
      </c>
      <c r="L136" s="43">
        <v>0</v>
      </c>
      <c r="M136" s="45">
        <v>4</v>
      </c>
      <c r="N136" s="43">
        <v>103108</v>
      </c>
      <c r="O136" s="45">
        <v>0</v>
      </c>
      <c r="P136" s="43">
        <v>0</v>
      </c>
      <c r="Q136" s="45">
        <v>0</v>
      </c>
      <c r="R136" s="43">
        <v>0</v>
      </c>
      <c r="S136" s="10">
        <v>6</v>
      </c>
      <c r="T136" s="10">
        <v>42848808</v>
      </c>
      <c r="U136" s="21">
        <f t="shared" ref="U136:U146" si="40">SUM(C136+G136+I136+K136+M136+O136+Q136+S136)</f>
        <v>78</v>
      </c>
      <c r="V136" s="22">
        <f t="shared" ref="V136:V146" si="41">SUM(D136+H136+J136+L136+N136+P136+R136+T136)</f>
        <v>110795834</v>
      </c>
      <c r="W136" s="19">
        <f>U136-'Non Residential-Finish&amp; Imp'!U123</f>
        <v>25</v>
      </c>
      <c r="X136" s="13">
        <f>W136/'Non Residential-Finish&amp; Imp'!U123</f>
        <v>0.47169811320754718</v>
      </c>
      <c r="Y136" s="12">
        <f>V136-'Non Residential-Finish&amp; Imp'!V123</f>
        <v>97156547</v>
      </c>
      <c r="Z136" s="13">
        <f>Y136/'Non Residential-Finish&amp; Imp'!V123</f>
        <v>7.1232863565375517</v>
      </c>
      <c r="AA136" s="12">
        <f t="shared" ref="AA136:AA146" si="42">AA135+Y136</f>
        <v>72390286</v>
      </c>
      <c r="AC136" s="26">
        <v>30156938</v>
      </c>
      <c r="AD136" s="26">
        <v>110795834</v>
      </c>
      <c r="AE136" s="26">
        <v>21637651</v>
      </c>
      <c r="AF136" s="26">
        <v>56473388</v>
      </c>
      <c r="AG136" s="26">
        <v>34994968</v>
      </c>
      <c r="AH136" s="26">
        <v>73619950</v>
      </c>
      <c r="AI136" s="26">
        <v>38102340</v>
      </c>
      <c r="AJ136" s="26">
        <v>72089891</v>
      </c>
      <c r="AK136" s="26">
        <v>57669370</v>
      </c>
      <c r="AL136" s="26">
        <v>37256191</v>
      </c>
      <c r="AM136" s="26">
        <v>22377930</v>
      </c>
      <c r="AN136" s="26">
        <v>30255435</v>
      </c>
    </row>
    <row r="137" spans="1:40" x14ac:dyDescent="0.2">
      <c r="A137" s="26" t="s">
        <v>19</v>
      </c>
      <c r="B137" s="9">
        <v>2015</v>
      </c>
      <c r="C137" s="45">
        <v>4</v>
      </c>
      <c r="D137" s="43">
        <v>942074</v>
      </c>
      <c r="E137" s="45">
        <v>4</v>
      </c>
      <c r="F137" s="43">
        <v>137800</v>
      </c>
      <c r="G137" s="45">
        <v>66</v>
      </c>
      <c r="H137" s="43">
        <v>12157903</v>
      </c>
      <c r="I137" s="45">
        <v>13</v>
      </c>
      <c r="J137" s="43">
        <v>4435612</v>
      </c>
      <c r="K137" s="45">
        <v>0</v>
      </c>
      <c r="L137" s="43">
        <v>0</v>
      </c>
      <c r="M137" s="45">
        <v>5</v>
      </c>
      <c r="N137" s="43">
        <v>524558</v>
      </c>
      <c r="O137" s="45">
        <v>0</v>
      </c>
      <c r="P137" s="43">
        <v>0</v>
      </c>
      <c r="Q137" s="45">
        <v>0</v>
      </c>
      <c r="R137" s="43">
        <v>0</v>
      </c>
      <c r="S137" s="10">
        <v>11</v>
      </c>
      <c r="T137" s="10">
        <v>3577504</v>
      </c>
      <c r="U137" s="21">
        <f t="shared" si="40"/>
        <v>99</v>
      </c>
      <c r="V137" s="22">
        <f t="shared" si="41"/>
        <v>21637651</v>
      </c>
      <c r="W137" s="19">
        <f>U137-'Non Residential-Finish&amp; Imp'!U124</f>
        <v>-17</v>
      </c>
      <c r="X137" s="13">
        <f>W137/'Non Residential-Finish&amp; Imp'!U124</f>
        <v>-0.14655172413793102</v>
      </c>
      <c r="Y137" s="12">
        <f>V137-'Non Residential-Finish&amp; Imp'!V124</f>
        <v>-12297887</v>
      </c>
      <c r="Z137" s="13">
        <f>Y137/'Non Residential-Finish&amp; Imp'!V124</f>
        <v>-0.36238962824163862</v>
      </c>
      <c r="AA137" s="12">
        <f t="shared" si="42"/>
        <v>60092399</v>
      </c>
      <c r="AC137" s="134">
        <f>AC136/$AC$125</f>
        <v>30.156938</v>
      </c>
      <c r="AD137" s="134">
        <f t="shared" ref="AD137" si="43">AD136/$AC$125</f>
        <v>110.795834</v>
      </c>
      <c r="AE137" s="134">
        <f t="shared" ref="AE137" si="44">AE136/$AC$125</f>
        <v>21.637651000000002</v>
      </c>
      <c r="AF137" s="134">
        <f t="shared" ref="AF137" si="45">AF136/$AC$125</f>
        <v>56.473388</v>
      </c>
      <c r="AG137" s="134">
        <f t="shared" ref="AG137" si="46">AG136/$AC$125</f>
        <v>34.994968</v>
      </c>
      <c r="AH137" s="134">
        <f t="shared" ref="AH137" si="47">AH136/$AC$125</f>
        <v>73.619950000000003</v>
      </c>
      <c r="AI137" s="134">
        <f t="shared" ref="AI137" si="48">AI136/$AC$125</f>
        <v>38.102339999999998</v>
      </c>
      <c r="AJ137" s="134">
        <f t="shared" ref="AJ137" si="49">AJ136/$AC$125</f>
        <v>72.089890999999994</v>
      </c>
      <c r="AK137" s="134">
        <f t="shared" ref="AK137" si="50">AK136/$AC$125</f>
        <v>57.669370000000001</v>
      </c>
      <c r="AL137" s="134">
        <f t="shared" ref="AL137" si="51">AL136/$AC$125</f>
        <v>37.256191000000001</v>
      </c>
      <c r="AM137" s="134">
        <f t="shared" ref="AM137" si="52">AM136/$AC$125</f>
        <v>22.377929999999999</v>
      </c>
      <c r="AN137" s="134">
        <f t="shared" ref="AN137" si="53">AN136/$AC$125</f>
        <v>30.255434999999999</v>
      </c>
    </row>
    <row r="138" spans="1:40" x14ac:dyDescent="0.2">
      <c r="A138" s="26" t="s">
        <v>20</v>
      </c>
      <c r="B138" s="9">
        <v>2015</v>
      </c>
      <c r="C138" s="45">
        <v>4</v>
      </c>
      <c r="D138" s="43">
        <v>369929</v>
      </c>
      <c r="E138" s="45">
        <v>5</v>
      </c>
      <c r="F138" s="43">
        <v>312000</v>
      </c>
      <c r="G138" s="45">
        <v>79</v>
      </c>
      <c r="H138" s="43">
        <v>42231154</v>
      </c>
      <c r="I138" s="45">
        <v>18</v>
      </c>
      <c r="J138" s="43">
        <v>5792828</v>
      </c>
      <c r="K138" s="45">
        <v>0</v>
      </c>
      <c r="L138" s="43">
        <v>0</v>
      </c>
      <c r="M138" s="45">
        <v>12</v>
      </c>
      <c r="N138" s="43">
        <v>788536</v>
      </c>
      <c r="O138" s="45">
        <v>0</v>
      </c>
      <c r="P138" s="43">
        <v>0</v>
      </c>
      <c r="Q138" s="45">
        <v>0</v>
      </c>
      <c r="R138" s="43">
        <v>0</v>
      </c>
      <c r="S138" s="10">
        <v>8</v>
      </c>
      <c r="T138" s="10">
        <v>7290941</v>
      </c>
      <c r="U138" s="21">
        <f t="shared" si="40"/>
        <v>121</v>
      </c>
      <c r="V138" s="22">
        <f t="shared" si="41"/>
        <v>56473388</v>
      </c>
      <c r="W138" s="19">
        <f>U138-'Non Residential-Finish&amp; Imp'!U125</f>
        <v>39</v>
      </c>
      <c r="X138" s="13">
        <f>W138/'Non Residential-Finish&amp; Imp'!U125</f>
        <v>0.47560975609756095</v>
      </c>
      <c r="Y138" s="12">
        <f>V138-'Non Residential-Finish&amp; Imp'!V125</f>
        <v>3907470</v>
      </c>
      <c r="Z138" s="13">
        <f>Y138/'Non Residential-Finish&amp; Imp'!V125</f>
        <v>7.4334666808253971E-2</v>
      </c>
      <c r="AA138" s="12">
        <f t="shared" si="42"/>
        <v>63999869</v>
      </c>
      <c r="AC138" s="26"/>
      <c r="AD138" s="26"/>
      <c r="AE138" s="26"/>
      <c r="AF138" s="26"/>
      <c r="AG138" s="26"/>
      <c r="AH138" s="26"/>
      <c r="AI138" s="26"/>
      <c r="AJ138" s="26"/>
      <c r="AK138" s="26"/>
      <c r="AL138" s="26"/>
      <c r="AM138" s="26"/>
      <c r="AN138" s="26"/>
    </row>
    <row r="139" spans="1:40" x14ac:dyDescent="0.2">
      <c r="A139" s="26" t="s">
        <v>21</v>
      </c>
      <c r="B139" s="9">
        <v>2015</v>
      </c>
      <c r="C139" s="45">
        <v>1</v>
      </c>
      <c r="D139" s="43">
        <v>171059</v>
      </c>
      <c r="E139" s="45">
        <v>5</v>
      </c>
      <c r="F139" s="43">
        <v>1985000</v>
      </c>
      <c r="G139" s="45">
        <v>69</v>
      </c>
      <c r="H139" s="43">
        <v>15055423</v>
      </c>
      <c r="I139" s="45">
        <v>18</v>
      </c>
      <c r="J139" s="43">
        <v>15239853</v>
      </c>
      <c r="K139" s="45">
        <v>0</v>
      </c>
      <c r="L139" s="43">
        <v>0</v>
      </c>
      <c r="M139" s="45">
        <v>14</v>
      </c>
      <c r="N139" s="43">
        <v>1490111</v>
      </c>
      <c r="O139" s="45">
        <v>0</v>
      </c>
      <c r="P139" s="43">
        <v>0</v>
      </c>
      <c r="Q139" s="45">
        <v>0</v>
      </c>
      <c r="R139" s="43">
        <v>0</v>
      </c>
      <c r="S139" s="10">
        <v>12</v>
      </c>
      <c r="T139" s="10">
        <v>3038522</v>
      </c>
      <c r="U139" s="21">
        <f t="shared" si="40"/>
        <v>114</v>
      </c>
      <c r="V139" s="22">
        <f t="shared" si="41"/>
        <v>34994968</v>
      </c>
      <c r="W139" s="19">
        <f>U139-'Non Residential-Finish&amp; Imp'!U126</f>
        <v>39</v>
      </c>
      <c r="X139" s="13">
        <f>W139/'Non Residential-Finish&amp; Imp'!U126</f>
        <v>0.52</v>
      </c>
      <c r="Y139" s="12">
        <f>V139-'Non Residential-Finish&amp; Imp'!V126</f>
        <v>7722363</v>
      </c>
      <c r="Z139" s="13">
        <f>Y139/'Non Residential-Finish&amp; Imp'!V126</f>
        <v>0.28315457947636463</v>
      </c>
      <c r="AA139" s="12">
        <f t="shared" si="42"/>
        <v>71722232</v>
      </c>
      <c r="AC139" s="26"/>
      <c r="AD139" s="26"/>
      <c r="AE139" s="26"/>
      <c r="AF139" s="26"/>
      <c r="AG139" s="26"/>
      <c r="AH139" s="26"/>
      <c r="AI139" s="26"/>
      <c r="AJ139" s="26"/>
      <c r="AK139" s="26"/>
      <c r="AL139" s="26"/>
      <c r="AM139" s="26"/>
      <c r="AN139" s="26"/>
    </row>
    <row r="140" spans="1:40" x14ac:dyDescent="0.2">
      <c r="A140" s="26" t="s">
        <v>22</v>
      </c>
      <c r="B140" s="9">
        <v>2015</v>
      </c>
      <c r="C140" s="45">
        <v>3</v>
      </c>
      <c r="D140" s="43">
        <v>54000</v>
      </c>
      <c r="E140" s="45">
        <v>5</v>
      </c>
      <c r="F140" s="43">
        <v>277000</v>
      </c>
      <c r="G140" s="45">
        <v>61</v>
      </c>
      <c r="H140" s="43">
        <v>31861112</v>
      </c>
      <c r="I140" s="45">
        <v>30</v>
      </c>
      <c r="J140" s="43">
        <v>32066842</v>
      </c>
      <c r="K140" s="45">
        <v>0</v>
      </c>
      <c r="L140" s="43">
        <v>0</v>
      </c>
      <c r="M140" s="45">
        <v>10</v>
      </c>
      <c r="N140" s="43">
        <v>1162057</v>
      </c>
      <c r="O140" s="45">
        <v>0</v>
      </c>
      <c r="P140" s="43">
        <v>0</v>
      </c>
      <c r="Q140" s="45">
        <v>0</v>
      </c>
      <c r="R140" s="43">
        <v>0</v>
      </c>
      <c r="S140" s="10">
        <v>15</v>
      </c>
      <c r="T140" s="10">
        <v>8475939</v>
      </c>
      <c r="U140" s="21">
        <f t="shared" si="40"/>
        <v>119</v>
      </c>
      <c r="V140" s="22">
        <f t="shared" si="41"/>
        <v>73619950</v>
      </c>
      <c r="W140" s="19">
        <f>U140-'Non Residential-Finish&amp; Imp'!U127</f>
        <v>31</v>
      </c>
      <c r="X140" s="13">
        <f>W140/'Non Residential-Finish&amp; Imp'!U127</f>
        <v>0.35227272727272729</v>
      </c>
      <c r="Y140" s="12">
        <f>V140-'Non Residential-Finish&amp; Imp'!V127</f>
        <v>30576084</v>
      </c>
      <c r="Z140" s="13">
        <f>Y140/'Non Residential-Finish&amp; Imp'!V127</f>
        <v>0.71034706780287815</v>
      </c>
      <c r="AA140" s="12">
        <f t="shared" si="42"/>
        <v>102298316</v>
      </c>
      <c r="AC140" s="26"/>
      <c r="AD140" s="26"/>
      <c r="AE140" s="26"/>
      <c r="AF140" s="26"/>
      <c r="AG140" s="26"/>
      <c r="AH140" s="26"/>
      <c r="AI140" s="26"/>
      <c r="AJ140" s="26"/>
      <c r="AK140" s="26"/>
      <c r="AL140" s="26"/>
      <c r="AM140" s="26"/>
      <c r="AN140" s="26"/>
    </row>
    <row r="141" spans="1:40" x14ac:dyDescent="0.2">
      <c r="A141" s="26" t="s">
        <v>23</v>
      </c>
      <c r="B141" s="9">
        <v>2015</v>
      </c>
      <c r="C141" s="45">
        <v>4</v>
      </c>
      <c r="D141" s="43">
        <v>264885</v>
      </c>
      <c r="E141" s="45">
        <v>8</v>
      </c>
      <c r="F141" s="43">
        <v>575000</v>
      </c>
      <c r="G141" s="45">
        <v>75</v>
      </c>
      <c r="H141" s="43">
        <v>20790410</v>
      </c>
      <c r="I141" s="45">
        <v>11</v>
      </c>
      <c r="J141" s="43">
        <v>1446859</v>
      </c>
      <c r="K141" s="45">
        <v>0</v>
      </c>
      <c r="L141" s="43">
        <v>0</v>
      </c>
      <c r="M141" s="45">
        <v>11</v>
      </c>
      <c r="N141" s="43">
        <v>901598</v>
      </c>
      <c r="O141" s="45">
        <v>0</v>
      </c>
      <c r="P141" s="43">
        <v>0</v>
      </c>
      <c r="Q141" s="45">
        <v>0</v>
      </c>
      <c r="R141" s="43">
        <v>0</v>
      </c>
      <c r="S141" s="10">
        <v>13</v>
      </c>
      <c r="T141" s="10">
        <v>14698588</v>
      </c>
      <c r="U141" s="21">
        <f t="shared" si="40"/>
        <v>114</v>
      </c>
      <c r="V141" s="22">
        <f t="shared" si="41"/>
        <v>38102340</v>
      </c>
      <c r="W141" s="19">
        <f>U141-'Non Residential-Finish&amp; Imp'!U128</f>
        <v>39</v>
      </c>
      <c r="X141" s="13">
        <f>W141/'Non Residential-Finish&amp; Imp'!U128</f>
        <v>0.52</v>
      </c>
      <c r="Y141" s="12">
        <f>V141-'Non Residential-Finish&amp; Imp'!V128</f>
        <v>4178171</v>
      </c>
      <c r="Z141" s="13">
        <f>Y141/'Non Residential-Finish&amp; Imp'!V128</f>
        <v>0.12316207362367521</v>
      </c>
      <c r="AA141" s="12">
        <f t="shared" si="42"/>
        <v>106476487</v>
      </c>
      <c r="AC141" s="26"/>
      <c r="AD141" s="26"/>
      <c r="AE141" s="26"/>
      <c r="AF141" s="26"/>
      <c r="AG141" s="26"/>
      <c r="AH141" s="26"/>
      <c r="AI141" s="26"/>
      <c r="AJ141" s="26"/>
      <c r="AK141" s="26"/>
      <c r="AL141" s="26"/>
      <c r="AM141" s="26"/>
      <c r="AN141" s="26"/>
    </row>
    <row r="142" spans="1:40" x14ac:dyDescent="0.2">
      <c r="A142" s="26" t="s">
        <v>24</v>
      </c>
      <c r="B142" s="9">
        <v>2015</v>
      </c>
      <c r="C142" s="45">
        <v>2</v>
      </c>
      <c r="D142" s="43">
        <v>39491</v>
      </c>
      <c r="E142" s="45">
        <v>7</v>
      </c>
      <c r="F142" s="43">
        <v>1769000</v>
      </c>
      <c r="G142" s="45">
        <v>40</v>
      </c>
      <c r="H142" s="43">
        <v>33013302</v>
      </c>
      <c r="I142" s="45">
        <v>28</v>
      </c>
      <c r="J142" s="43">
        <v>27653717</v>
      </c>
      <c r="K142" s="45">
        <v>1</v>
      </c>
      <c r="L142" s="43">
        <v>350000</v>
      </c>
      <c r="M142" s="45">
        <v>22</v>
      </c>
      <c r="N142" s="43">
        <v>747014</v>
      </c>
      <c r="O142" s="45">
        <v>0</v>
      </c>
      <c r="P142" s="43">
        <v>0</v>
      </c>
      <c r="Q142" s="45">
        <v>0</v>
      </c>
      <c r="R142" s="43">
        <v>0</v>
      </c>
      <c r="S142" s="10">
        <v>13</v>
      </c>
      <c r="T142" s="10">
        <v>10286367</v>
      </c>
      <c r="U142" s="21">
        <f t="shared" si="40"/>
        <v>106</v>
      </c>
      <c r="V142" s="22">
        <f t="shared" si="41"/>
        <v>72089891</v>
      </c>
      <c r="W142" s="19">
        <f>U142-'Non Residential-Finish&amp; Imp'!U129</f>
        <v>65</v>
      </c>
      <c r="X142" s="13">
        <f>W142/'Non Residential-Finish&amp; Imp'!U129</f>
        <v>1.5853658536585367</v>
      </c>
      <c r="Y142" s="12">
        <f>V142-'Non Residential-Finish&amp; Imp'!V129</f>
        <v>63868324</v>
      </c>
      <c r="Z142" s="13">
        <f>Y142/'Non Residential-Finish&amp; Imp'!V129</f>
        <v>7.7683881916914377</v>
      </c>
      <c r="AA142" s="12">
        <f t="shared" si="42"/>
        <v>170344811</v>
      </c>
      <c r="AC142" s="26"/>
      <c r="AD142" s="26"/>
      <c r="AE142" s="26"/>
      <c r="AF142" s="26"/>
      <c r="AG142" s="26"/>
      <c r="AH142" s="26"/>
      <c r="AI142" s="26"/>
      <c r="AJ142" s="26"/>
      <c r="AK142" s="26"/>
      <c r="AL142" s="26"/>
      <c r="AM142" s="26"/>
      <c r="AN142" s="26"/>
    </row>
    <row r="143" spans="1:40" x14ac:dyDescent="0.2">
      <c r="A143" s="26" t="s">
        <v>25</v>
      </c>
      <c r="B143" s="9">
        <v>2015</v>
      </c>
      <c r="C143" s="45">
        <v>4</v>
      </c>
      <c r="D143" s="43">
        <v>1079132</v>
      </c>
      <c r="E143" s="45">
        <v>7</v>
      </c>
      <c r="F143" s="43">
        <v>238700</v>
      </c>
      <c r="G143" s="45">
        <v>80</v>
      </c>
      <c r="H143" s="43">
        <v>50278203</v>
      </c>
      <c r="I143" s="45">
        <v>16</v>
      </c>
      <c r="J143" s="43">
        <v>3040451</v>
      </c>
      <c r="K143" s="45">
        <v>1</v>
      </c>
      <c r="L143" s="43">
        <v>2150000</v>
      </c>
      <c r="M143" s="45">
        <v>20</v>
      </c>
      <c r="N143" s="43">
        <v>1121584</v>
      </c>
      <c r="O143" s="45">
        <v>0</v>
      </c>
      <c r="P143" s="43">
        <v>0</v>
      </c>
      <c r="Q143" s="45">
        <v>0</v>
      </c>
      <c r="R143" s="43">
        <v>0</v>
      </c>
      <c r="S143" s="10">
        <v>0</v>
      </c>
      <c r="T143" s="10">
        <v>0</v>
      </c>
      <c r="U143" s="21">
        <f t="shared" si="40"/>
        <v>121</v>
      </c>
      <c r="V143" s="22">
        <f t="shared" si="41"/>
        <v>57669370</v>
      </c>
      <c r="W143" s="19">
        <f>U143-'Non Residential-Finish&amp; Imp'!U130</f>
        <v>53</v>
      </c>
      <c r="X143" s="13">
        <f>W143/'Non Residential-Finish&amp; Imp'!U130</f>
        <v>0.77941176470588236</v>
      </c>
      <c r="Y143" s="12">
        <f>V143-'Non Residential-Finish&amp; Imp'!V130</f>
        <v>20910160</v>
      </c>
      <c r="Z143" s="13">
        <f>Y143/'Non Residential-Finish&amp; Imp'!V130</f>
        <v>0.56884138696125408</v>
      </c>
      <c r="AA143" s="12">
        <f t="shared" si="42"/>
        <v>191254971</v>
      </c>
      <c r="AC143" s="26"/>
      <c r="AD143" s="26"/>
      <c r="AE143" s="26"/>
      <c r="AF143" s="26"/>
      <c r="AG143" s="26"/>
      <c r="AH143" s="26"/>
      <c r="AI143" s="26"/>
      <c r="AJ143" s="26"/>
      <c r="AK143" s="26"/>
      <c r="AL143" s="26"/>
      <c r="AM143" s="26"/>
      <c r="AN143" s="26"/>
    </row>
    <row r="144" spans="1:40" x14ac:dyDescent="0.2">
      <c r="A144" s="26" t="s">
        <v>26</v>
      </c>
      <c r="B144" s="9">
        <v>2015</v>
      </c>
      <c r="C144" s="45">
        <v>0</v>
      </c>
      <c r="D144" s="43">
        <v>0</v>
      </c>
      <c r="E144" s="45">
        <v>2</v>
      </c>
      <c r="F144" s="43">
        <v>125000</v>
      </c>
      <c r="G144" s="45">
        <v>62</v>
      </c>
      <c r="H144" s="43">
        <v>13531424</v>
      </c>
      <c r="I144" s="45">
        <v>24</v>
      </c>
      <c r="J144" s="43">
        <v>22835311</v>
      </c>
      <c r="K144" s="45">
        <v>0</v>
      </c>
      <c r="L144" s="43">
        <v>0</v>
      </c>
      <c r="M144" s="45">
        <v>11</v>
      </c>
      <c r="N144" s="43">
        <v>889456</v>
      </c>
      <c r="O144" s="45">
        <v>0</v>
      </c>
      <c r="P144" s="43">
        <v>0</v>
      </c>
      <c r="Q144" s="45">
        <v>0</v>
      </c>
      <c r="R144" s="43">
        <v>0</v>
      </c>
      <c r="S144" s="10">
        <v>0</v>
      </c>
      <c r="T144" s="10">
        <v>0</v>
      </c>
      <c r="U144" s="21">
        <f t="shared" si="40"/>
        <v>97</v>
      </c>
      <c r="V144" s="22">
        <f t="shared" si="41"/>
        <v>37256191</v>
      </c>
      <c r="W144" s="19">
        <f>U144-'Non Residential-Finish&amp; Imp'!U131</f>
        <v>1</v>
      </c>
      <c r="X144" s="13">
        <f>W144/'Non Residential-Finish&amp; Imp'!U131</f>
        <v>1.0416666666666666E-2</v>
      </c>
      <c r="Y144" s="12">
        <f>V144-'Non Residential-Finish&amp; Imp'!V131</f>
        <v>9925503</v>
      </c>
      <c r="Z144" s="13">
        <f>Y144/'Non Residential-Finish&amp; Imp'!V131</f>
        <v>0.36316330565845983</v>
      </c>
      <c r="AA144" s="12">
        <f t="shared" si="42"/>
        <v>201180474</v>
      </c>
      <c r="AC144" s="26"/>
      <c r="AD144" s="26"/>
      <c r="AE144" s="26"/>
      <c r="AF144" s="26"/>
      <c r="AG144" s="26"/>
      <c r="AH144" s="26"/>
      <c r="AI144" s="26"/>
      <c r="AJ144" s="26"/>
      <c r="AK144" s="26"/>
      <c r="AL144" s="26"/>
      <c r="AM144" s="26"/>
      <c r="AN144" s="26"/>
    </row>
    <row r="145" spans="1:40" x14ac:dyDescent="0.2">
      <c r="A145" s="26" t="s">
        <v>27</v>
      </c>
      <c r="B145" s="9">
        <v>2015</v>
      </c>
      <c r="C145" s="45">
        <v>1</v>
      </c>
      <c r="D145" s="43">
        <v>30000</v>
      </c>
      <c r="E145" s="45">
        <v>0</v>
      </c>
      <c r="F145" s="43">
        <v>0</v>
      </c>
      <c r="G145" s="45">
        <v>48</v>
      </c>
      <c r="H145" s="43">
        <v>18222013</v>
      </c>
      <c r="I145" s="45">
        <v>18</v>
      </c>
      <c r="J145" s="43">
        <v>3201066</v>
      </c>
      <c r="K145" s="45">
        <v>1</v>
      </c>
      <c r="L145" s="43">
        <v>661000</v>
      </c>
      <c r="M145" s="45">
        <v>6</v>
      </c>
      <c r="N145" s="43">
        <v>263851</v>
      </c>
      <c r="O145" s="45">
        <v>0</v>
      </c>
      <c r="P145" s="43">
        <v>0</v>
      </c>
      <c r="Q145" s="45">
        <v>0</v>
      </c>
      <c r="R145" s="43">
        <v>0</v>
      </c>
      <c r="S145" s="10">
        <v>0</v>
      </c>
      <c r="T145" s="10">
        <v>0</v>
      </c>
      <c r="U145" s="21">
        <f t="shared" si="40"/>
        <v>74</v>
      </c>
      <c r="V145" s="22">
        <f t="shared" si="41"/>
        <v>22377930</v>
      </c>
      <c r="W145" s="19">
        <f>U145-'Non Residential-Finish&amp; Imp'!U132</f>
        <v>6</v>
      </c>
      <c r="X145" s="13">
        <f>W145/'Non Residential-Finish&amp; Imp'!U132</f>
        <v>8.8235294117647065E-2</v>
      </c>
      <c r="Y145" s="12">
        <f>V145-'Non Residential-Finish&amp; Imp'!V132</f>
        <v>7744902</v>
      </c>
      <c r="Z145" s="13">
        <f>Y145/'Non Residential-Finish&amp; Imp'!V132</f>
        <v>0.52927541722738447</v>
      </c>
      <c r="AA145" s="12">
        <f t="shared" si="42"/>
        <v>208925376</v>
      </c>
      <c r="AC145" s="26"/>
      <c r="AD145" s="26"/>
      <c r="AE145" s="26"/>
      <c r="AF145" s="26"/>
      <c r="AG145" s="26"/>
      <c r="AH145" s="26"/>
      <c r="AI145" s="26"/>
      <c r="AJ145" s="26"/>
      <c r="AK145" s="26"/>
      <c r="AL145" s="26"/>
      <c r="AM145" s="26"/>
      <c r="AN145" s="26"/>
    </row>
    <row r="146" spans="1:40" x14ac:dyDescent="0.2">
      <c r="A146" s="26" t="s">
        <v>28</v>
      </c>
      <c r="B146" s="9">
        <v>2015</v>
      </c>
      <c r="C146" s="45">
        <v>0</v>
      </c>
      <c r="D146" s="43">
        <v>0</v>
      </c>
      <c r="E146" s="45">
        <v>0</v>
      </c>
      <c r="F146" s="43">
        <v>0</v>
      </c>
      <c r="G146" s="45">
        <v>50</v>
      </c>
      <c r="H146" s="43">
        <v>15862457</v>
      </c>
      <c r="I146" s="45">
        <v>16</v>
      </c>
      <c r="J146" s="43">
        <v>9181374</v>
      </c>
      <c r="K146" s="45">
        <v>0</v>
      </c>
      <c r="L146" s="43">
        <v>0</v>
      </c>
      <c r="M146" s="45">
        <v>0</v>
      </c>
      <c r="N146" s="43">
        <v>0</v>
      </c>
      <c r="O146" s="45">
        <v>0</v>
      </c>
      <c r="P146" s="43">
        <v>0</v>
      </c>
      <c r="Q146" s="45">
        <v>0</v>
      </c>
      <c r="R146" s="43">
        <v>0</v>
      </c>
      <c r="S146" s="10">
        <v>4</v>
      </c>
      <c r="T146" s="10">
        <v>5211604</v>
      </c>
      <c r="U146" s="21">
        <f t="shared" si="40"/>
        <v>70</v>
      </c>
      <c r="V146" s="22">
        <f t="shared" si="41"/>
        <v>30255435</v>
      </c>
      <c r="W146" s="19">
        <f>U146-'Non Residential-Finish&amp; Imp'!U133</f>
        <v>-22</v>
      </c>
      <c r="X146" s="13">
        <f>W146/'Non Residential-Finish&amp; Imp'!U133</f>
        <v>-0.2391304347826087</v>
      </c>
      <c r="Y146" s="12">
        <f>V146-'Non Residential-Finish&amp; Imp'!V133</f>
        <v>-6341310</v>
      </c>
      <c r="Z146" s="13">
        <f>Y146/'Non Residential-Finish&amp; Imp'!V133</f>
        <v>-0.17327524620017437</v>
      </c>
      <c r="AA146" s="12">
        <f t="shared" si="42"/>
        <v>202584066</v>
      </c>
      <c r="AC146" s="26"/>
      <c r="AD146" s="26"/>
      <c r="AE146" s="26"/>
      <c r="AF146" s="26"/>
      <c r="AG146" s="26"/>
      <c r="AH146" s="26"/>
      <c r="AI146" s="26"/>
      <c r="AJ146" s="26"/>
      <c r="AK146" s="26"/>
      <c r="AL146" s="26"/>
      <c r="AM146" s="26"/>
      <c r="AN146" s="26"/>
    </row>
    <row r="147" spans="1:40" ht="13.5" thickBot="1" x14ac:dyDescent="0.25">
      <c r="A147" s="27" t="s">
        <v>29</v>
      </c>
      <c r="B147" s="15">
        <v>2015</v>
      </c>
      <c r="C147" s="46">
        <f t="shared" ref="C147:W147" si="54">SUM(C135:C146)</f>
        <v>23</v>
      </c>
      <c r="D147" s="44">
        <f t="shared" si="54"/>
        <v>2950570</v>
      </c>
      <c r="E147" s="46">
        <f t="shared" si="54"/>
        <v>43</v>
      </c>
      <c r="F147" s="44">
        <f t="shared" si="54"/>
        <v>5419500</v>
      </c>
      <c r="G147" s="46">
        <f t="shared" si="54"/>
        <v>742</v>
      </c>
      <c r="H147" s="44">
        <f t="shared" si="54"/>
        <v>337659789</v>
      </c>
      <c r="I147" s="46">
        <f t="shared" si="54"/>
        <v>222</v>
      </c>
      <c r="J147" s="44">
        <f t="shared" si="54"/>
        <v>137321487</v>
      </c>
      <c r="K147" s="46">
        <f t="shared" si="54"/>
        <v>3</v>
      </c>
      <c r="L147" s="44">
        <f t="shared" si="54"/>
        <v>3161000</v>
      </c>
      <c r="M147" s="46">
        <f t="shared" si="54"/>
        <v>121</v>
      </c>
      <c r="N147" s="44">
        <f t="shared" si="54"/>
        <v>8666267</v>
      </c>
      <c r="O147" s="46">
        <f t="shared" si="54"/>
        <v>0</v>
      </c>
      <c r="P147" s="44">
        <f t="shared" si="54"/>
        <v>0</v>
      </c>
      <c r="Q147" s="46">
        <f t="shared" si="54"/>
        <v>0</v>
      </c>
      <c r="R147" s="44">
        <f t="shared" si="54"/>
        <v>0</v>
      </c>
      <c r="S147" s="16">
        <f t="shared" si="54"/>
        <v>85</v>
      </c>
      <c r="T147" s="16">
        <f t="shared" si="54"/>
        <v>95670773</v>
      </c>
      <c r="U147" s="23">
        <f t="shared" si="54"/>
        <v>1196</v>
      </c>
      <c r="V147" s="24">
        <f t="shared" si="54"/>
        <v>585429886</v>
      </c>
      <c r="W147" s="20">
        <f t="shared" si="54"/>
        <v>267</v>
      </c>
      <c r="X147" s="18">
        <f>W147/'Non Residential-Finish&amp; Imp'!U134</f>
        <v>0.28740581270182991</v>
      </c>
      <c r="Y147" s="17">
        <f>SUM(Y135:Y146)</f>
        <v>202584066</v>
      </c>
      <c r="Z147" s="18">
        <f>Y147/'Non Residential-Finish&amp; Imp'!V134</f>
        <v>0.52915313532742758</v>
      </c>
      <c r="AA147" s="17">
        <f>Y147</f>
        <v>202584066</v>
      </c>
      <c r="AC147" s="26"/>
      <c r="AD147" s="26"/>
      <c r="AE147" s="26"/>
      <c r="AF147" s="26"/>
      <c r="AG147" s="26"/>
      <c r="AH147" s="26"/>
      <c r="AI147" s="26"/>
      <c r="AJ147" s="26"/>
      <c r="AK147" s="26"/>
      <c r="AL147" s="26"/>
      <c r="AM147" s="26"/>
      <c r="AN147" s="26"/>
    </row>
    <row r="148" spans="1:40" x14ac:dyDescent="0.2">
      <c r="A148" s="26" t="s">
        <v>17</v>
      </c>
      <c r="B148" s="9">
        <v>2016</v>
      </c>
      <c r="C148" s="45">
        <v>0</v>
      </c>
      <c r="D148" s="43">
        <v>0</v>
      </c>
      <c r="E148" s="45">
        <v>0</v>
      </c>
      <c r="F148" s="43">
        <v>0</v>
      </c>
      <c r="G148" s="45">
        <v>62</v>
      </c>
      <c r="H148" s="43">
        <v>22989763</v>
      </c>
      <c r="I148" s="45">
        <v>3</v>
      </c>
      <c r="J148" s="43">
        <v>210000</v>
      </c>
      <c r="K148" s="45">
        <v>0</v>
      </c>
      <c r="L148" s="43">
        <v>0</v>
      </c>
      <c r="M148" s="45">
        <v>1</v>
      </c>
      <c r="N148" s="43">
        <v>29928</v>
      </c>
      <c r="O148" s="45">
        <v>0</v>
      </c>
      <c r="P148" s="43">
        <v>0</v>
      </c>
      <c r="Q148" s="45">
        <v>0</v>
      </c>
      <c r="R148" s="43">
        <v>0</v>
      </c>
      <c r="S148" s="10">
        <v>4</v>
      </c>
      <c r="T148" s="10">
        <v>960000</v>
      </c>
      <c r="U148" s="21">
        <f t="shared" ref="U148:U159" si="55">SUM(C148+G148+I148+K148+M148+O148+Q148+S148+E148)</f>
        <v>70</v>
      </c>
      <c r="V148" s="22">
        <f t="shared" ref="V148:V159" si="56">SUM(D148+H148+J148+L148+N148+P148+R148+T148+F148)</f>
        <v>24189691</v>
      </c>
      <c r="W148" s="19">
        <f>U148-'Non Residential-Finish&amp; Imp'!U135</f>
        <v>-13</v>
      </c>
      <c r="X148" s="13">
        <f>W148/'Non Residential-Finish&amp; Imp'!U135</f>
        <v>-0.15662650602409639</v>
      </c>
      <c r="Y148" s="12">
        <f>V148-'Non Residential-Finish&amp; Imp'!V135</f>
        <v>-5967247</v>
      </c>
      <c r="Z148" s="13">
        <f>Y148/'Non Residential-Finish&amp; Imp'!V135</f>
        <v>-0.19787310634786595</v>
      </c>
      <c r="AA148" s="12">
        <f>Y148</f>
        <v>-5967247</v>
      </c>
      <c r="AC148" s="26">
        <f t="array" ref="AC148:AN149">TRANSPOSE(U148:V159)</f>
        <v>70</v>
      </c>
      <c r="AD148" s="26">
        <v>62</v>
      </c>
      <c r="AE148" s="26">
        <v>99</v>
      </c>
      <c r="AF148" s="26">
        <v>83</v>
      </c>
      <c r="AG148" s="26">
        <v>98</v>
      </c>
      <c r="AH148" s="26">
        <v>111</v>
      </c>
      <c r="AI148" s="26">
        <v>58</v>
      </c>
      <c r="AJ148" s="26">
        <v>55</v>
      </c>
      <c r="AK148" s="26">
        <v>46</v>
      </c>
      <c r="AL148" s="26">
        <v>67</v>
      </c>
      <c r="AM148" s="26">
        <v>78</v>
      </c>
      <c r="AN148" s="26">
        <v>66</v>
      </c>
    </row>
    <row r="149" spans="1:40" x14ac:dyDescent="0.2">
      <c r="A149" s="26" t="s">
        <v>18</v>
      </c>
      <c r="B149" s="9">
        <v>2016</v>
      </c>
      <c r="C149" s="45">
        <v>1</v>
      </c>
      <c r="D149" s="43">
        <v>25000</v>
      </c>
      <c r="E149" s="45">
        <v>0</v>
      </c>
      <c r="F149" s="43">
        <v>0</v>
      </c>
      <c r="G149" s="45">
        <v>53</v>
      </c>
      <c r="H149" s="43">
        <v>27284636</v>
      </c>
      <c r="I149" s="45">
        <v>2</v>
      </c>
      <c r="J149" s="43">
        <v>120000</v>
      </c>
      <c r="K149" s="45">
        <v>0</v>
      </c>
      <c r="L149" s="43">
        <v>0</v>
      </c>
      <c r="M149" s="45">
        <v>2</v>
      </c>
      <c r="N149" s="43">
        <v>171996</v>
      </c>
      <c r="O149" s="45">
        <v>0</v>
      </c>
      <c r="P149" s="43">
        <v>0</v>
      </c>
      <c r="Q149" s="45">
        <v>0</v>
      </c>
      <c r="R149" s="43">
        <v>0</v>
      </c>
      <c r="S149" s="10">
        <v>4</v>
      </c>
      <c r="T149" s="10">
        <v>601000</v>
      </c>
      <c r="U149" s="21">
        <f t="shared" si="55"/>
        <v>62</v>
      </c>
      <c r="V149" s="22">
        <f t="shared" si="56"/>
        <v>28202632</v>
      </c>
      <c r="W149" s="19">
        <f>U149-'Non Residential-Finish&amp; Imp'!U136</f>
        <v>-16</v>
      </c>
      <c r="X149" s="13">
        <f>W149/'Non Residential-Finish&amp; Imp'!U136</f>
        <v>-0.20512820512820512</v>
      </c>
      <c r="Y149" s="12">
        <f>V149-'Non Residential-Finish&amp; Imp'!V136</f>
        <v>-82593202</v>
      </c>
      <c r="Z149" s="13">
        <f>Y149/'Non Residential-Finish&amp; Imp'!V136</f>
        <v>-0.74545403936397103</v>
      </c>
      <c r="AA149" s="12">
        <f t="shared" ref="AA149:AA159" si="57">AA148+Y149</f>
        <v>-88560449</v>
      </c>
      <c r="AC149" s="26">
        <v>24189691</v>
      </c>
      <c r="AD149" s="26">
        <v>28202632</v>
      </c>
      <c r="AE149" s="26">
        <v>46838392</v>
      </c>
      <c r="AF149" s="26">
        <v>40920517</v>
      </c>
      <c r="AG149" s="26">
        <v>26114332</v>
      </c>
      <c r="AH149" s="26">
        <v>72667266</v>
      </c>
      <c r="AI149" s="26">
        <v>39232567</v>
      </c>
      <c r="AJ149" s="26">
        <v>25656518</v>
      </c>
      <c r="AK149" s="26">
        <v>12951454</v>
      </c>
      <c r="AL149" s="26">
        <v>17784403</v>
      </c>
      <c r="AM149" s="26">
        <v>11444448</v>
      </c>
      <c r="AN149" s="26">
        <v>16075713</v>
      </c>
    </row>
    <row r="150" spans="1:40" x14ac:dyDescent="0.2">
      <c r="A150" s="26" t="s">
        <v>19</v>
      </c>
      <c r="B150" s="9">
        <v>2016</v>
      </c>
      <c r="C150" s="45">
        <v>1</v>
      </c>
      <c r="D150" s="43">
        <v>100000</v>
      </c>
      <c r="E150" s="45">
        <v>0</v>
      </c>
      <c r="F150" s="43">
        <v>0</v>
      </c>
      <c r="G150" s="45">
        <v>80</v>
      </c>
      <c r="H150" s="43">
        <v>43521572</v>
      </c>
      <c r="I150" s="45">
        <v>6</v>
      </c>
      <c r="J150" s="43">
        <v>878996</v>
      </c>
      <c r="K150" s="45">
        <v>0</v>
      </c>
      <c r="L150" s="43">
        <v>0</v>
      </c>
      <c r="M150" s="45">
        <v>4</v>
      </c>
      <c r="N150" s="43">
        <v>268324</v>
      </c>
      <c r="O150" s="45">
        <v>0</v>
      </c>
      <c r="P150" s="43">
        <v>0</v>
      </c>
      <c r="Q150" s="45">
        <v>0</v>
      </c>
      <c r="R150" s="43">
        <v>0</v>
      </c>
      <c r="S150" s="10">
        <v>8</v>
      </c>
      <c r="T150" s="10">
        <v>2069500</v>
      </c>
      <c r="U150" s="21">
        <f t="shared" si="55"/>
        <v>99</v>
      </c>
      <c r="V150" s="22">
        <f t="shared" si="56"/>
        <v>46838392</v>
      </c>
      <c r="W150" s="19">
        <f>U150-'Non Residential-Finish&amp; Imp'!U137</f>
        <v>0</v>
      </c>
      <c r="X150" s="13">
        <f>W150/'Non Residential-Finish&amp; Imp'!U137</f>
        <v>0</v>
      </c>
      <c r="Y150" s="12">
        <f>V150-'Non Residential-Finish&amp; Imp'!V137</f>
        <v>25200741</v>
      </c>
      <c r="Z150" s="13">
        <f>Y150/'Non Residential-Finish&amp; Imp'!V137</f>
        <v>1.1646708323375767</v>
      </c>
      <c r="AA150" s="12">
        <f t="shared" si="57"/>
        <v>-63359708</v>
      </c>
      <c r="AC150" s="134">
        <f>AC149/$AC$125</f>
        <v>24.189691</v>
      </c>
      <c r="AD150" s="134">
        <f t="shared" ref="AD150" si="58">AD149/$AC$125</f>
        <v>28.202632000000001</v>
      </c>
      <c r="AE150" s="134">
        <f t="shared" ref="AE150" si="59">AE149/$AC$125</f>
        <v>46.838391999999999</v>
      </c>
      <c r="AF150" s="134">
        <f t="shared" ref="AF150" si="60">AF149/$AC$125</f>
        <v>40.920516999999997</v>
      </c>
      <c r="AG150" s="134">
        <f t="shared" ref="AG150" si="61">AG149/$AC$125</f>
        <v>26.114332000000001</v>
      </c>
      <c r="AH150" s="134">
        <f t="shared" ref="AH150" si="62">AH149/$AC$125</f>
        <v>72.667265999999998</v>
      </c>
      <c r="AI150" s="134">
        <f t="shared" ref="AI150" si="63">AI149/$AC$125</f>
        <v>39.232567000000003</v>
      </c>
      <c r="AJ150" s="134">
        <f t="shared" ref="AJ150" si="64">AJ149/$AC$125</f>
        <v>25.656517999999998</v>
      </c>
      <c r="AK150" s="134">
        <f t="shared" ref="AK150" si="65">AK149/$AC$125</f>
        <v>12.951454</v>
      </c>
      <c r="AL150" s="134">
        <f t="shared" ref="AL150" si="66">AL149/$AC$125</f>
        <v>17.784403000000001</v>
      </c>
      <c r="AM150" s="134">
        <f t="shared" ref="AM150" si="67">AM149/$AC$125</f>
        <v>11.444448</v>
      </c>
      <c r="AN150" s="134">
        <f t="shared" ref="AN150" si="68">AN149/$AC$125</f>
        <v>16.075713</v>
      </c>
    </row>
    <row r="151" spans="1:40" x14ac:dyDescent="0.2">
      <c r="A151" s="26" t="s">
        <v>20</v>
      </c>
      <c r="B151" s="9">
        <v>2016</v>
      </c>
      <c r="C151" s="45">
        <v>0</v>
      </c>
      <c r="D151" s="43">
        <v>0</v>
      </c>
      <c r="E151" s="45">
        <v>0</v>
      </c>
      <c r="F151" s="43">
        <v>0</v>
      </c>
      <c r="G151" s="45">
        <v>68</v>
      </c>
      <c r="H151" s="43">
        <v>36452905</v>
      </c>
      <c r="I151" s="45">
        <v>9</v>
      </c>
      <c r="J151" s="43">
        <v>3971908</v>
      </c>
      <c r="K151" s="45">
        <v>0</v>
      </c>
      <c r="L151" s="43">
        <v>0</v>
      </c>
      <c r="M151" s="45">
        <v>3</v>
      </c>
      <c r="N151" s="43">
        <v>106704</v>
      </c>
      <c r="O151" s="45">
        <v>0</v>
      </c>
      <c r="P151" s="43">
        <v>0</v>
      </c>
      <c r="Q151" s="45">
        <v>0</v>
      </c>
      <c r="R151" s="43">
        <v>0</v>
      </c>
      <c r="S151" s="10">
        <v>3</v>
      </c>
      <c r="T151" s="10">
        <v>389000</v>
      </c>
      <c r="U151" s="21">
        <f t="shared" si="55"/>
        <v>83</v>
      </c>
      <c r="V151" s="22">
        <f t="shared" si="56"/>
        <v>40920517</v>
      </c>
      <c r="W151" s="19">
        <f>U151-'Non Residential-Finish&amp; Imp'!U138</f>
        <v>-38</v>
      </c>
      <c r="X151" s="13">
        <f>W151/'Non Residential-Finish&amp; Imp'!U138</f>
        <v>-0.31404958677685951</v>
      </c>
      <c r="Y151" s="12">
        <f>V151-'Non Residential-Finish&amp; Imp'!V138</f>
        <v>-15552871</v>
      </c>
      <c r="Z151" s="13">
        <f>Y151/'Non Residential-Finish&amp; Imp'!V138</f>
        <v>-0.27540176976808972</v>
      </c>
      <c r="AA151" s="12">
        <f t="shared" si="57"/>
        <v>-78912579</v>
      </c>
      <c r="AC151" s="7"/>
      <c r="AD151" s="7"/>
      <c r="AE151" s="7"/>
      <c r="AF151" s="7"/>
      <c r="AG151" s="7"/>
      <c r="AH151" s="7"/>
      <c r="AI151" s="7"/>
      <c r="AJ151" s="7"/>
      <c r="AK151" s="7"/>
      <c r="AL151" s="7"/>
      <c r="AM151" s="7"/>
      <c r="AN151" s="7"/>
    </row>
    <row r="152" spans="1:40" x14ac:dyDescent="0.2">
      <c r="A152" s="26" t="s">
        <v>21</v>
      </c>
      <c r="B152" s="9">
        <v>2016</v>
      </c>
      <c r="C152" s="45">
        <v>1</v>
      </c>
      <c r="D152" s="43">
        <v>110000</v>
      </c>
      <c r="E152" s="45">
        <v>4</v>
      </c>
      <c r="F152" s="43">
        <v>206000</v>
      </c>
      <c r="G152" s="45">
        <v>84</v>
      </c>
      <c r="H152" s="43">
        <v>17587841</v>
      </c>
      <c r="I152" s="45">
        <v>4</v>
      </c>
      <c r="J152" s="43">
        <v>2176972</v>
      </c>
      <c r="K152" s="45">
        <v>0</v>
      </c>
      <c r="L152" s="43">
        <v>0</v>
      </c>
      <c r="M152" s="45">
        <v>2</v>
      </c>
      <c r="N152" s="43">
        <v>938019</v>
      </c>
      <c r="O152" s="45">
        <v>0</v>
      </c>
      <c r="P152" s="43">
        <v>0</v>
      </c>
      <c r="Q152" s="45">
        <v>0</v>
      </c>
      <c r="R152" s="43">
        <v>0</v>
      </c>
      <c r="S152" s="10">
        <v>3</v>
      </c>
      <c r="T152" s="10">
        <v>5095500</v>
      </c>
      <c r="U152" s="21">
        <f t="shared" si="55"/>
        <v>98</v>
      </c>
      <c r="V152" s="22">
        <f t="shared" si="56"/>
        <v>26114332</v>
      </c>
      <c r="W152" s="19">
        <f>U152-'Non Residential-Finish&amp; Imp'!U139</f>
        <v>-16</v>
      </c>
      <c r="X152" s="13">
        <f>W152/'Non Residential-Finish&amp; Imp'!U139</f>
        <v>-0.14035087719298245</v>
      </c>
      <c r="Y152" s="12">
        <f>V152-'Non Residential-Finish&amp; Imp'!V139</f>
        <v>-8880636</v>
      </c>
      <c r="Z152" s="13">
        <f>Y152/'Non Residential-Finish&amp; Imp'!V139</f>
        <v>-0.25376894186615628</v>
      </c>
      <c r="AA152" s="12">
        <f t="shared" si="57"/>
        <v>-87793215</v>
      </c>
      <c r="AC152" s="7"/>
      <c r="AD152" s="7"/>
      <c r="AE152" s="7"/>
      <c r="AF152" s="7"/>
      <c r="AG152" s="7"/>
      <c r="AH152" s="7"/>
      <c r="AI152" s="7"/>
      <c r="AJ152" s="7"/>
      <c r="AK152" s="7"/>
      <c r="AL152" s="7"/>
      <c r="AM152" s="7"/>
      <c r="AN152" s="7"/>
    </row>
    <row r="153" spans="1:40" x14ac:dyDescent="0.2">
      <c r="A153" s="26" t="s">
        <v>22</v>
      </c>
      <c r="B153" s="9">
        <v>2016</v>
      </c>
      <c r="C153" s="45">
        <v>0</v>
      </c>
      <c r="D153" s="43">
        <v>0</v>
      </c>
      <c r="E153" s="45">
        <v>2</v>
      </c>
      <c r="F153" s="43">
        <v>128000</v>
      </c>
      <c r="G153" s="45">
        <v>70</v>
      </c>
      <c r="H153" s="43">
        <v>56469339</v>
      </c>
      <c r="I153" s="45">
        <v>24</v>
      </c>
      <c r="J153" s="43">
        <v>13274352</v>
      </c>
      <c r="K153" s="45">
        <v>0</v>
      </c>
      <c r="L153" s="43">
        <v>0</v>
      </c>
      <c r="M153" s="45">
        <v>4</v>
      </c>
      <c r="N153" s="43">
        <v>207452</v>
      </c>
      <c r="O153" s="45">
        <v>0</v>
      </c>
      <c r="P153" s="43">
        <v>0</v>
      </c>
      <c r="Q153" s="45">
        <v>0</v>
      </c>
      <c r="R153" s="43">
        <v>0</v>
      </c>
      <c r="S153" s="10">
        <v>11</v>
      </c>
      <c r="T153" s="10">
        <v>2588123</v>
      </c>
      <c r="U153" s="21">
        <f t="shared" si="55"/>
        <v>111</v>
      </c>
      <c r="V153" s="22">
        <f t="shared" si="56"/>
        <v>72667266</v>
      </c>
      <c r="W153" s="19">
        <f>U153-'Non Residential-Finish&amp; Imp'!U140</f>
        <v>-8</v>
      </c>
      <c r="X153" s="13">
        <f>W153/'Non Residential-Finish&amp; Imp'!U140</f>
        <v>-6.7226890756302518E-2</v>
      </c>
      <c r="Y153" s="12">
        <f>V153-'Non Residential-Finish&amp; Imp'!V140</f>
        <v>-952684</v>
      </c>
      <c r="Z153" s="13">
        <f>Y153/'Non Residential-Finish&amp; Imp'!V140</f>
        <v>-1.2940568419293955E-2</v>
      </c>
      <c r="AA153" s="12">
        <f t="shared" si="57"/>
        <v>-88745899</v>
      </c>
      <c r="AC153" s="7"/>
      <c r="AD153" s="7"/>
      <c r="AE153" s="7"/>
      <c r="AF153" s="7"/>
      <c r="AG153" s="7"/>
      <c r="AH153" s="7"/>
      <c r="AI153" s="7"/>
      <c r="AJ153" s="7"/>
      <c r="AK153" s="7"/>
      <c r="AL153" s="7"/>
      <c r="AM153" s="7"/>
      <c r="AN153" s="7"/>
    </row>
    <row r="154" spans="1:40" x14ac:dyDescent="0.2">
      <c r="A154" s="26" t="s">
        <v>23</v>
      </c>
      <c r="B154" s="9">
        <v>2016</v>
      </c>
      <c r="C154" s="45">
        <v>1</v>
      </c>
      <c r="D154" s="43">
        <v>998000</v>
      </c>
      <c r="E154" s="45">
        <v>0</v>
      </c>
      <c r="F154" s="43">
        <v>0</v>
      </c>
      <c r="G154" s="45">
        <v>46</v>
      </c>
      <c r="H154" s="43">
        <v>36080917</v>
      </c>
      <c r="I154" s="45">
        <v>8</v>
      </c>
      <c r="J154" s="43">
        <v>2125800</v>
      </c>
      <c r="K154" s="45">
        <v>0</v>
      </c>
      <c r="L154" s="43">
        <v>0</v>
      </c>
      <c r="M154" s="45">
        <v>0</v>
      </c>
      <c r="N154" s="43">
        <v>0</v>
      </c>
      <c r="O154" s="45">
        <v>0</v>
      </c>
      <c r="P154" s="43">
        <v>0</v>
      </c>
      <c r="Q154" s="45">
        <v>0</v>
      </c>
      <c r="R154" s="43">
        <v>0</v>
      </c>
      <c r="S154" s="10">
        <v>3</v>
      </c>
      <c r="T154" s="10">
        <v>27850</v>
      </c>
      <c r="U154" s="21">
        <f t="shared" si="55"/>
        <v>58</v>
      </c>
      <c r="V154" s="22">
        <f t="shared" si="56"/>
        <v>39232567</v>
      </c>
      <c r="W154" s="19">
        <f>U154-'Non Residential-Finish&amp; Imp'!U141</f>
        <v>-56</v>
      </c>
      <c r="X154" s="13">
        <f>W154/'Non Residential-Finish&amp; Imp'!U141</f>
        <v>-0.49122807017543857</v>
      </c>
      <c r="Y154" s="12">
        <f>V154-'Non Residential-Finish&amp; Imp'!V141</f>
        <v>1130227</v>
      </c>
      <c r="Z154" s="13">
        <f>Y154/'Non Residential-Finish&amp; Imp'!V141</f>
        <v>2.9662928838491285E-2</v>
      </c>
      <c r="AA154" s="12">
        <f t="shared" si="57"/>
        <v>-87615672</v>
      </c>
      <c r="AC154" s="7"/>
      <c r="AD154" s="7"/>
      <c r="AE154" s="7"/>
      <c r="AF154" s="7"/>
      <c r="AG154" s="7"/>
      <c r="AH154" s="7"/>
      <c r="AI154" s="7"/>
      <c r="AJ154" s="7"/>
      <c r="AK154" s="7"/>
      <c r="AL154" s="7"/>
      <c r="AM154" s="7"/>
      <c r="AN154" s="7"/>
    </row>
    <row r="155" spans="1:40" x14ac:dyDescent="0.2">
      <c r="A155" s="26" t="s">
        <v>24</v>
      </c>
      <c r="B155" s="9">
        <v>2016</v>
      </c>
      <c r="C155" s="45">
        <v>0</v>
      </c>
      <c r="D155" s="43">
        <v>0</v>
      </c>
      <c r="E155" s="45">
        <v>1</v>
      </c>
      <c r="F155" s="43">
        <v>240000</v>
      </c>
      <c r="G155" s="45">
        <v>39</v>
      </c>
      <c r="H155" s="43">
        <v>22903810</v>
      </c>
      <c r="I155" s="45">
        <v>8</v>
      </c>
      <c r="J155" s="43">
        <v>1983708</v>
      </c>
      <c r="K155" s="45">
        <v>0</v>
      </c>
      <c r="L155" s="43">
        <v>0</v>
      </c>
      <c r="M155" s="45">
        <v>0</v>
      </c>
      <c r="N155" s="43">
        <v>0</v>
      </c>
      <c r="O155" s="45">
        <v>0</v>
      </c>
      <c r="P155" s="43">
        <v>0</v>
      </c>
      <c r="Q155" s="45">
        <v>0</v>
      </c>
      <c r="R155" s="43">
        <v>0</v>
      </c>
      <c r="S155" s="10">
        <v>7</v>
      </c>
      <c r="T155" s="10">
        <v>529000</v>
      </c>
      <c r="U155" s="21">
        <f t="shared" si="55"/>
        <v>55</v>
      </c>
      <c r="V155" s="22">
        <f t="shared" si="56"/>
        <v>25656518</v>
      </c>
      <c r="W155" s="19">
        <f>U155-'Non Residential-Finish&amp; Imp'!U142</f>
        <v>-51</v>
      </c>
      <c r="X155" s="13">
        <f>W155/'Non Residential-Finish&amp; Imp'!U142</f>
        <v>-0.48113207547169812</v>
      </c>
      <c r="Y155" s="12">
        <f>V155-'Non Residential-Finish&amp; Imp'!V142</f>
        <v>-46433373</v>
      </c>
      <c r="Z155" s="13">
        <f>Y155/'Non Residential-Finish&amp; Imp'!V142</f>
        <v>-0.6441038036803246</v>
      </c>
      <c r="AA155" s="12">
        <f t="shared" si="57"/>
        <v>-134049045</v>
      </c>
      <c r="AC155" s="7"/>
      <c r="AD155" s="7"/>
      <c r="AE155" s="7"/>
      <c r="AF155" s="7"/>
      <c r="AG155" s="7"/>
      <c r="AH155" s="7"/>
      <c r="AI155" s="7"/>
      <c r="AJ155" s="7"/>
      <c r="AK155" s="7"/>
      <c r="AL155" s="7"/>
      <c r="AM155" s="7"/>
      <c r="AN155" s="7"/>
    </row>
    <row r="156" spans="1:40" x14ac:dyDescent="0.2">
      <c r="A156" s="26" t="s">
        <v>25</v>
      </c>
      <c r="B156" s="9">
        <v>2016</v>
      </c>
      <c r="C156" s="45">
        <v>1</v>
      </c>
      <c r="D156" s="43">
        <v>450000</v>
      </c>
      <c r="E156" s="45">
        <v>0</v>
      </c>
      <c r="F156" s="43">
        <v>0</v>
      </c>
      <c r="G156" s="45">
        <v>32</v>
      </c>
      <c r="H156" s="43">
        <v>10191197</v>
      </c>
      <c r="I156" s="45">
        <v>8</v>
      </c>
      <c r="J156" s="43">
        <v>1813000</v>
      </c>
      <c r="K156" s="45">
        <v>0</v>
      </c>
      <c r="L156" s="43">
        <v>0</v>
      </c>
      <c r="M156" s="45">
        <v>0</v>
      </c>
      <c r="N156" s="43">
        <v>0</v>
      </c>
      <c r="O156" s="45">
        <v>0</v>
      </c>
      <c r="P156" s="43">
        <v>0</v>
      </c>
      <c r="Q156" s="45">
        <v>0</v>
      </c>
      <c r="R156" s="43">
        <v>0</v>
      </c>
      <c r="S156" s="10">
        <v>5</v>
      </c>
      <c r="T156" s="10">
        <v>497257</v>
      </c>
      <c r="U156" s="21">
        <f t="shared" si="55"/>
        <v>46</v>
      </c>
      <c r="V156" s="22">
        <f t="shared" si="56"/>
        <v>12951454</v>
      </c>
      <c r="W156" s="19">
        <f>U156-'Non Residential-Finish&amp; Imp'!U143</f>
        <v>-75</v>
      </c>
      <c r="X156" s="13">
        <f>W156/'Non Residential-Finish&amp; Imp'!U143</f>
        <v>-0.6198347107438017</v>
      </c>
      <c r="Y156" s="12">
        <f>V156-'Non Residential-Finish&amp; Imp'!V143</f>
        <v>-44717916</v>
      </c>
      <c r="Z156" s="13">
        <f>Y156/'Non Residential-Finish&amp; Imp'!V143</f>
        <v>-0.7754188401919424</v>
      </c>
      <c r="AA156" s="12">
        <f t="shared" si="57"/>
        <v>-178766961</v>
      </c>
      <c r="AC156" s="7"/>
      <c r="AD156" s="7"/>
      <c r="AE156" s="7"/>
      <c r="AF156" s="7"/>
      <c r="AG156" s="7"/>
      <c r="AH156" s="7"/>
      <c r="AI156" s="7"/>
      <c r="AJ156" s="7"/>
      <c r="AK156" s="7"/>
      <c r="AL156" s="7"/>
      <c r="AM156" s="7"/>
      <c r="AN156" s="7"/>
    </row>
    <row r="157" spans="1:40" x14ac:dyDescent="0.2">
      <c r="A157" s="26" t="s">
        <v>26</v>
      </c>
      <c r="B157" s="9">
        <v>2016</v>
      </c>
      <c r="C157" s="45">
        <v>1</v>
      </c>
      <c r="D157" s="43">
        <v>85000</v>
      </c>
      <c r="E157" s="45">
        <v>0</v>
      </c>
      <c r="F157" s="43">
        <v>0</v>
      </c>
      <c r="G157" s="45">
        <v>39</v>
      </c>
      <c r="H157" s="43">
        <v>6990539</v>
      </c>
      <c r="I157" s="45">
        <v>12</v>
      </c>
      <c r="J157" s="43">
        <v>5419665</v>
      </c>
      <c r="K157" s="45">
        <v>0</v>
      </c>
      <c r="L157" s="43">
        <v>0</v>
      </c>
      <c r="M157" s="45">
        <v>2</v>
      </c>
      <c r="N157" s="43">
        <v>87378</v>
      </c>
      <c r="O157" s="45">
        <v>0</v>
      </c>
      <c r="P157" s="43">
        <v>0</v>
      </c>
      <c r="Q157" s="45">
        <v>0</v>
      </c>
      <c r="R157" s="43">
        <v>0</v>
      </c>
      <c r="S157" s="10">
        <v>13</v>
      </c>
      <c r="T157" s="10">
        <v>5201821</v>
      </c>
      <c r="U157" s="21">
        <f t="shared" si="55"/>
        <v>67</v>
      </c>
      <c r="V157" s="22">
        <f t="shared" si="56"/>
        <v>17784403</v>
      </c>
      <c r="W157" s="19">
        <f>U157-'Non Residential-Finish&amp; Imp'!U144</f>
        <v>-30</v>
      </c>
      <c r="X157" s="13">
        <f>W157/'Non Residential-Finish&amp; Imp'!U144</f>
        <v>-0.30927835051546393</v>
      </c>
      <c r="Y157" s="12">
        <f>V157-'Non Residential-Finish&amp; Imp'!V144</f>
        <v>-19471788</v>
      </c>
      <c r="Z157" s="13">
        <f>Y157/'Non Residential-Finish&amp; Imp'!V144</f>
        <v>-0.52264569934162086</v>
      </c>
      <c r="AA157" s="12">
        <f t="shared" si="57"/>
        <v>-198238749</v>
      </c>
      <c r="AC157" s="7"/>
      <c r="AD157" s="7"/>
      <c r="AE157" s="7"/>
      <c r="AF157" s="7"/>
      <c r="AG157" s="7"/>
      <c r="AH157" s="7"/>
      <c r="AI157" s="7"/>
      <c r="AJ157" s="7"/>
      <c r="AK157" s="7"/>
      <c r="AL157" s="7"/>
      <c r="AM157" s="7"/>
      <c r="AN157" s="7"/>
    </row>
    <row r="158" spans="1:40" x14ac:dyDescent="0.2">
      <c r="A158" s="26" t="s">
        <v>27</v>
      </c>
      <c r="B158" s="9">
        <v>2016</v>
      </c>
      <c r="C158" s="45">
        <v>0</v>
      </c>
      <c r="D158" s="43">
        <v>0</v>
      </c>
      <c r="E158" s="45">
        <v>1</v>
      </c>
      <c r="F158" s="43">
        <v>20000</v>
      </c>
      <c r="G158" s="45">
        <v>45</v>
      </c>
      <c r="H158" s="43">
        <v>7044572</v>
      </c>
      <c r="I158" s="45">
        <v>17</v>
      </c>
      <c r="J158" s="43">
        <v>2836641</v>
      </c>
      <c r="K158" s="45">
        <v>0</v>
      </c>
      <c r="L158" s="43">
        <v>0</v>
      </c>
      <c r="M158" s="45">
        <v>2</v>
      </c>
      <c r="N158" s="43">
        <v>549600</v>
      </c>
      <c r="O158" s="45">
        <v>0</v>
      </c>
      <c r="P158" s="43">
        <v>0</v>
      </c>
      <c r="Q158" s="45">
        <v>0</v>
      </c>
      <c r="R158" s="43">
        <v>0</v>
      </c>
      <c r="S158" s="10">
        <v>13</v>
      </c>
      <c r="T158" s="10">
        <v>993635</v>
      </c>
      <c r="U158" s="21">
        <f t="shared" si="55"/>
        <v>78</v>
      </c>
      <c r="V158" s="22">
        <f t="shared" si="56"/>
        <v>11444448</v>
      </c>
      <c r="W158" s="19">
        <f>U158-'Non Residential-Finish&amp; Imp'!U145</f>
        <v>4</v>
      </c>
      <c r="X158" s="13">
        <f>W158/'Non Residential-Finish&amp; Imp'!U145</f>
        <v>5.4054054054054057E-2</v>
      </c>
      <c r="Y158" s="12">
        <f>V158-'Non Residential-Finish&amp; Imp'!V145</f>
        <v>-10933482</v>
      </c>
      <c r="Z158" s="13">
        <f>Y158/'Non Residential-Finish&amp; Imp'!V145</f>
        <v>-0.48858326038199246</v>
      </c>
      <c r="AA158" s="12">
        <f t="shared" si="57"/>
        <v>-209172231</v>
      </c>
      <c r="AC158" s="7"/>
      <c r="AD158" s="7"/>
      <c r="AE158" s="7"/>
      <c r="AF158" s="7"/>
      <c r="AG158" s="7"/>
      <c r="AH158" s="7"/>
      <c r="AI158" s="7"/>
      <c r="AJ158" s="7"/>
      <c r="AK158" s="7"/>
      <c r="AL158" s="7"/>
      <c r="AM158" s="7"/>
      <c r="AN158" s="7"/>
    </row>
    <row r="159" spans="1:40" x14ac:dyDescent="0.2">
      <c r="A159" s="26" t="s">
        <v>28</v>
      </c>
      <c r="B159" s="9">
        <v>2016</v>
      </c>
      <c r="C159" s="45">
        <v>0</v>
      </c>
      <c r="D159" s="43">
        <v>0</v>
      </c>
      <c r="E159" s="45">
        <v>0</v>
      </c>
      <c r="F159" s="43">
        <v>0</v>
      </c>
      <c r="G159" s="45">
        <v>46</v>
      </c>
      <c r="H159" s="43">
        <v>14605286</v>
      </c>
      <c r="I159" s="45">
        <v>5</v>
      </c>
      <c r="J159" s="43">
        <v>459785</v>
      </c>
      <c r="K159" s="45">
        <v>0</v>
      </c>
      <c r="L159" s="43">
        <v>0</v>
      </c>
      <c r="M159" s="45">
        <v>2</v>
      </c>
      <c r="N159" s="43">
        <v>57104</v>
      </c>
      <c r="O159" s="45">
        <v>0</v>
      </c>
      <c r="P159" s="43">
        <v>0</v>
      </c>
      <c r="Q159" s="45">
        <v>0</v>
      </c>
      <c r="R159" s="43">
        <v>0</v>
      </c>
      <c r="S159" s="10">
        <v>13</v>
      </c>
      <c r="T159" s="10">
        <v>953538</v>
      </c>
      <c r="U159" s="21">
        <f t="shared" si="55"/>
        <v>66</v>
      </c>
      <c r="V159" s="22">
        <f t="shared" si="56"/>
        <v>16075713</v>
      </c>
      <c r="W159" s="19">
        <f>U159-'Non Residential-Finish&amp; Imp'!U146</f>
        <v>-4</v>
      </c>
      <c r="X159" s="13">
        <f>W159/'Non Residential-Finish&amp; Imp'!U146</f>
        <v>-5.7142857142857141E-2</v>
      </c>
      <c r="Y159" s="12">
        <f>V159-'Non Residential-Finish&amp; Imp'!V146</f>
        <v>-14179722</v>
      </c>
      <c r="Z159" s="13">
        <f>Y159/'Non Residential-Finish&amp; Imp'!V146</f>
        <v>-0.4686669353787179</v>
      </c>
      <c r="AA159" s="12">
        <f t="shared" si="57"/>
        <v>-223351953</v>
      </c>
      <c r="AC159" s="7"/>
      <c r="AD159" s="7"/>
      <c r="AE159" s="7"/>
      <c r="AF159" s="7"/>
      <c r="AG159" s="7"/>
      <c r="AH159" s="7"/>
      <c r="AI159" s="7"/>
      <c r="AJ159" s="7"/>
      <c r="AK159" s="7"/>
      <c r="AL159" s="7"/>
      <c r="AM159" s="7"/>
      <c r="AN159" s="7"/>
    </row>
    <row r="160" spans="1:40" ht="13.5" thickBot="1" x14ac:dyDescent="0.25">
      <c r="A160" s="27" t="s">
        <v>29</v>
      </c>
      <c r="B160" s="15">
        <v>2016</v>
      </c>
      <c r="C160" s="46">
        <f t="shared" ref="C160:W160" si="69">SUM(C148:C159)</f>
        <v>6</v>
      </c>
      <c r="D160" s="44">
        <f t="shared" si="69"/>
        <v>1768000</v>
      </c>
      <c r="E160" s="46">
        <f t="shared" si="69"/>
        <v>8</v>
      </c>
      <c r="F160" s="44">
        <f t="shared" si="69"/>
        <v>594000</v>
      </c>
      <c r="G160" s="46">
        <f t="shared" si="69"/>
        <v>664</v>
      </c>
      <c r="H160" s="44">
        <f t="shared" si="69"/>
        <v>302122377</v>
      </c>
      <c r="I160" s="46">
        <f t="shared" si="69"/>
        <v>106</v>
      </c>
      <c r="J160" s="44">
        <f t="shared" si="69"/>
        <v>35270827</v>
      </c>
      <c r="K160" s="46">
        <f t="shared" si="69"/>
        <v>0</v>
      </c>
      <c r="L160" s="44">
        <f t="shared" si="69"/>
        <v>0</v>
      </c>
      <c r="M160" s="46">
        <f t="shared" si="69"/>
        <v>22</v>
      </c>
      <c r="N160" s="44">
        <f t="shared" si="69"/>
        <v>2416505</v>
      </c>
      <c r="O160" s="46">
        <f t="shared" si="69"/>
        <v>0</v>
      </c>
      <c r="P160" s="44">
        <f t="shared" si="69"/>
        <v>0</v>
      </c>
      <c r="Q160" s="46">
        <f t="shared" si="69"/>
        <v>0</v>
      </c>
      <c r="R160" s="44">
        <f t="shared" si="69"/>
        <v>0</v>
      </c>
      <c r="S160" s="16">
        <f t="shared" si="69"/>
        <v>87</v>
      </c>
      <c r="T160" s="16">
        <f t="shared" si="69"/>
        <v>19906224</v>
      </c>
      <c r="U160" s="23">
        <f t="shared" si="69"/>
        <v>893</v>
      </c>
      <c r="V160" s="24">
        <f t="shared" si="69"/>
        <v>362077933</v>
      </c>
      <c r="W160" s="20">
        <f t="shared" si="69"/>
        <v>-303</v>
      </c>
      <c r="X160" s="18">
        <f>W160/'Non Residential-Finish&amp; Imp'!U147</f>
        <v>-0.25334448160535117</v>
      </c>
      <c r="Y160" s="17">
        <f>SUM(Y148:Y159)</f>
        <v>-223351953</v>
      </c>
      <c r="Z160" s="18">
        <f>Y160/'Non Residential-Finish&amp; Imp'!V147</f>
        <v>-0.38151785267757921</v>
      </c>
      <c r="AA160" s="17">
        <f>Y160</f>
        <v>-223351953</v>
      </c>
      <c r="AC160" s="26"/>
      <c r="AD160" s="26"/>
      <c r="AE160" s="26"/>
      <c r="AF160" s="26"/>
      <c r="AG160" s="26"/>
      <c r="AH160" s="26"/>
      <c r="AI160" s="26"/>
      <c r="AJ160" s="26"/>
      <c r="AK160" s="26"/>
      <c r="AL160" s="26"/>
      <c r="AM160" s="26"/>
      <c r="AN160" s="26"/>
    </row>
    <row r="161" spans="1:40" x14ac:dyDescent="0.2">
      <c r="A161" s="26" t="s">
        <v>17</v>
      </c>
      <c r="B161" s="9">
        <v>2017</v>
      </c>
      <c r="C161" s="45">
        <v>0</v>
      </c>
      <c r="D161" s="43">
        <v>0</v>
      </c>
      <c r="E161" s="45">
        <v>0</v>
      </c>
      <c r="F161" s="43">
        <v>0</v>
      </c>
      <c r="G161" s="45">
        <v>12</v>
      </c>
      <c r="H161" s="43">
        <v>1936720</v>
      </c>
      <c r="I161" s="45">
        <v>5</v>
      </c>
      <c r="J161" s="43">
        <v>406000</v>
      </c>
      <c r="K161" s="45">
        <v>0</v>
      </c>
      <c r="L161" s="43">
        <v>0</v>
      </c>
      <c r="M161" s="45">
        <v>1</v>
      </c>
      <c r="N161" s="43">
        <v>46536</v>
      </c>
      <c r="O161" s="45">
        <v>0</v>
      </c>
      <c r="P161" s="43">
        <v>0</v>
      </c>
      <c r="Q161" s="45">
        <v>0</v>
      </c>
      <c r="R161" s="43">
        <v>0</v>
      </c>
      <c r="S161" s="10">
        <v>6</v>
      </c>
      <c r="T161" s="10">
        <v>1116679</v>
      </c>
      <c r="U161" s="21">
        <f t="shared" ref="U161:U172" si="70">SUM(C161+G161+I161+K161+M161+O161+Q161+S161+E161)</f>
        <v>24</v>
      </c>
      <c r="V161" s="22">
        <f t="shared" ref="V161:V172" si="71">SUM(D161+H161+J161+L161+N161+P161+R161+T161+F161)</f>
        <v>3505935</v>
      </c>
      <c r="W161" s="19">
        <f>U161-'Non Residential-Finish&amp; Imp'!U148</f>
        <v>-46</v>
      </c>
      <c r="X161" s="13">
        <f>W161/'Non Residential-Finish&amp; Imp'!U148</f>
        <v>-0.65714285714285714</v>
      </c>
      <c r="Y161" s="12">
        <f>V161-'Non Residential-Finish&amp; Imp'!V148</f>
        <v>-20683756</v>
      </c>
      <c r="Z161" s="13">
        <f>Y161/'Non Residential-Finish&amp; Imp'!V148</f>
        <v>-0.8550649117427751</v>
      </c>
      <c r="AA161" s="12">
        <f>Y161</f>
        <v>-20683756</v>
      </c>
      <c r="AC161" s="26">
        <f t="array" ref="AC161:AN162">TRANSPOSE(U161:V172)</f>
        <v>24</v>
      </c>
      <c r="AD161" s="26">
        <v>64</v>
      </c>
      <c r="AE161" s="26">
        <v>38</v>
      </c>
      <c r="AF161" s="26">
        <v>50</v>
      </c>
      <c r="AG161" s="26">
        <v>61</v>
      </c>
      <c r="AH161" s="26">
        <v>72</v>
      </c>
      <c r="AI161" s="26">
        <v>76</v>
      </c>
      <c r="AJ161" s="26">
        <v>67</v>
      </c>
      <c r="AK161" s="26">
        <v>113</v>
      </c>
      <c r="AL161" s="26">
        <v>79</v>
      </c>
      <c r="AM161" s="26">
        <v>58</v>
      </c>
      <c r="AN161" s="26">
        <v>80</v>
      </c>
    </row>
    <row r="162" spans="1:40" x14ac:dyDescent="0.2">
      <c r="A162" s="26" t="s">
        <v>18</v>
      </c>
      <c r="B162" s="9">
        <v>2017</v>
      </c>
      <c r="C162" s="45">
        <v>0</v>
      </c>
      <c r="D162" s="43">
        <v>0</v>
      </c>
      <c r="E162" s="45">
        <v>0</v>
      </c>
      <c r="F162" s="43">
        <v>0</v>
      </c>
      <c r="G162" s="45">
        <v>46</v>
      </c>
      <c r="H162" s="43">
        <v>15019247.699999999</v>
      </c>
      <c r="I162" s="45">
        <v>10</v>
      </c>
      <c r="J162" s="43">
        <v>944598</v>
      </c>
      <c r="K162" s="45">
        <v>0</v>
      </c>
      <c r="L162" s="43">
        <v>0</v>
      </c>
      <c r="M162" s="45">
        <v>3</v>
      </c>
      <c r="N162" s="43">
        <v>498319</v>
      </c>
      <c r="O162" s="45">
        <v>0</v>
      </c>
      <c r="P162" s="43">
        <v>0</v>
      </c>
      <c r="Q162" s="45">
        <v>0</v>
      </c>
      <c r="R162" s="43">
        <v>0</v>
      </c>
      <c r="S162" s="10">
        <v>5</v>
      </c>
      <c r="T162" s="10">
        <v>867490</v>
      </c>
      <c r="U162" s="21">
        <f t="shared" si="70"/>
        <v>64</v>
      </c>
      <c r="V162" s="22">
        <f t="shared" si="71"/>
        <v>17329654.699999999</v>
      </c>
      <c r="W162" s="19">
        <f>U162-'Non Residential-Finish&amp; Imp'!U149</f>
        <v>2</v>
      </c>
      <c r="X162" s="13">
        <f>W162/'Non Residential-Finish&amp; Imp'!U149</f>
        <v>3.2258064516129031E-2</v>
      </c>
      <c r="Y162" s="12">
        <f>V162-'Non Residential-Finish&amp; Imp'!V149</f>
        <v>-10872977.300000001</v>
      </c>
      <c r="Z162" s="13">
        <f>Y162/'Non Residential-Finish&amp; Imp'!V149</f>
        <v>-0.38553058806709956</v>
      </c>
      <c r="AA162" s="12">
        <f t="shared" ref="AA162:AA172" si="72">AA161+Y162</f>
        <v>-31556733.300000001</v>
      </c>
      <c r="AC162" s="26">
        <v>3505935</v>
      </c>
      <c r="AD162" s="26">
        <v>17329654.699999999</v>
      </c>
      <c r="AE162" s="26">
        <v>9225488.8000000007</v>
      </c>
      <c r="AF162" s="26">
        <v>14217753</v>
      </c>
      <c r="AG162" s="26">
        <v>17033077</v>
      </c>
      <c r="AH162" s="26">
        <v>74709531</v>
      </c>
      <c r="AI162" s="26">
        <v>26687984.899999999</v>
      </c>
      <c r="AJ162" s="26">
        <v>24419496.399999999</v>
      </c>
      <c r="AK162" s="26">
        <v>39399697.390000001</v>
      </c>
      <c r="AL162" s="26">
        <v>18006745.939999998</v>
      </c>
      <c r="AM162" s="26">
        <v>8592372</v>
      </c>
      <c r="AN162" s="26">
        <v>35776790</v>
      </c>
    </row>
    <row r="163" spans="1:40" x14ac:dyDescent="0.2">
      <c r="A163" s="26" t="s">
        <v>19</v>
      </c>
      <c r="B163" s="9">
        <v>2017</v>
      </c>
      <c r="C163" s="45">
        <v>0</v>
      </c>
      <c r="D163" s="43">
        <v>0</v>
      </c>
      <c r="E163" s="45">
        <v>3</v>
      </c>
      <c r="F163" s="43">
        <v>515186</v>
      </c>
      <c r="G163" s="45">
        <v>11</v>
      </c>
      <c r="H163" s="43">
        <v>2191482</v>
      </c>
      <c r="I163" s="45">
        <v>11</v>
      </c>
      <c r="J163" s="43">
        <v>3414489.8</v>
      </c>
      <c r="K163" s="45">
        <v>0</v>
      </c>
      <c r="L163" s="43">
        <v>0</v>
      </c>
      <c r="M163" s="45">
        <v>3</v>
      </c>
      <c r="N163" s="43">
        <v>143840</v>
      </c>
      <c r="O163" s="45">
        <v>0</v>
      </c>
      <c r="P163" s="43">
        <v>0</v>
      </c>
      <c r="Q163" s="45">
        <v>0</v>
      </c>
      <c r="R163" s="43">
        <v>0</v>
      </c>
      <c r="S163" s="10">
        <v>10</v>
      </c>
      <c r="T163" s="10">
        <v>2960491</v>
      </c>
      <c r="U163" s="21">
        <f t="shared" si="70"/>
        <v>38</v>
      </c>
      <c r="V163" s="22">
        <f t="shared" si="71"/>
        <v>9225488.8000000007</v>
      </c>
      <c r="W163" s="19">
        <f>U163-'Non Residential-Finish&amp; Imp'!U150</f>
        <v>-61</v>
      </c>
      <c r="X163" s="13">
        <f>W163/'Non Residential-Finish&amp; Imp'!U150</f>
        <v>-0.61616161616161613</v>
      </c>
      <c r="Y163" s="12">
        <f>V163-'Non Residential-Finish&amp; Imp'!V150</f>
        <v>-37612903.200000003</v>
      </c>
      <c r="Z163" s="13">
        <f>Y163/'Non Residential-Finish&amp; Imp'!V150</f>
        <v>-0.8030357489642258</v>
      </c>
      <c r="AA163" s="12">
        <f t="shared" si="72"/>
        <v>-69169636.5</v>
      </c>
      <c r="AC163" s="134">
        <f>AC162/$AC$125</f>
        <v>3.505935</v>
      </c>
      <c r="AD163" s="134">
        <f t="shared" ref="AD163" si="73">AD162/$AC$125</f>
        <v>17.329654699999999</v>
      </c>
      <c r="AE163" s="134">
        <f t="shared" ref="AE163" si="74">AE162/$AC$125</f>
        <v>9.2254888000000008</v>
      </c>
      <c r="AF163" s="134">
        <f t="shared" ref="AF163" si="75">AF162/$AC$125</f>
        <v>14.217753</v>
      </c>
      <c r="AG163" s="134">
        <f t="shared" ref="AG163" si="76">AG162/$AC$125</f>
        <v>17.033076999999999</v>
      </c>
      <c r="AH163" s="134">
        <f t="shared" ref="AH163" si="77">AH162/$AC$125</f>
        <v>74.709530999999998</v>
      </c>
      <c r="AI163" s="134">
        <f t="shared" ref="AI163" si="78">AI162/$AC$125</f>
        <v>26.6879849</v>
      </c>
      <c r="AJ163" s="134">
        <f t="shared" ref="AJ163" si="79">AJ162/$AC$125</f>
        <v>24.4194964</v>
      </c>
      <c r="AK163" s="134">
        <f t="shared" ref="AK163" si="80">AK162/$AC$125</f>
        <v>39.39969739</v>
      </c>
      <c r="AL163" s="134">
        <f t="shared" ref="AL163" si="81">AL162/$AC$125</f>
        <v>18.006745939999998</v>
      </c>
      <c r="AM163" s="134">
        <f t="shared" ref="AM163" si="82">AM162/$AC$125</f>
        <v>8.5923719999999992</v>
      </c>
      <c r="AN163" s="134">
        <f t="shared" ref="AN163" si="83">AN162/$AC$125</f>
        <v>35.776789999999998</v>
      </c>
    </row>
    <row r="164" spans="1:40" x14ac:dyDescent="0.2">
      <c r="A164" s="26" t="s">
        <v>20</v>
      </c>
      <c r="B164" s="9">
        <v>2017</v>
      </c>
      <c r="C164" s="45">
        <v>0</v>
      </c>
      <c r="D164" s="43">
        <v>0</v>
      </c>
      <c r="E164" s="45">
        <v>2</v>
      </c>
      <c r="F164" s="43">
        <v>145000</v>
      </c>
      <c r="G164" s="45">
        <v>37</v>
      </c>
      <c r="H164" s="43">
        <v>11946790</v>
      </c>
      <c r="I164" s="45">
        <v>6</v>
      </c>
      <c r="J164" s="43">
        <v>961400</v>
      </c>
      <c r="K164" s="45">
        <v>0</v>
      </c>
      <c r="L164" s="43">
        <v>0</v>
      </c>
      <c r="M164" s="45">
        <v>2</v>
      </c>
      <c r="N164" s="43">
        <v>1020663</v>
      </c>
      <c r="O164" s="45">
        <v>0</v>
      </c>
      <c r="P164" s="43">
        <v>0</v>
      </c>
      <c r="Q164" s="45">
        <v>0</v>
      </c>
      <c r="R164" s="43">
        <v>0</v>
      </c>
      <c r="S164" s="10">
        <v>3</v>
      </c>
      <c r="T164" s="10">
        <v>143900</v>
      </c>
      <c r="U164" s="21">
        <f t="shared" si="70"/>
        <v>50</v>
      </c>
      <c r="V164" s="22">
        <f t="shared" si="71"/>
        <v>14217753</v>
      </c>
      <c r="W164" s="19">
        <f>U164-'Non Residential-Finish&amp; Imp'!U151</f>
        <v>-33</v>
      </c>
      <c r="X164" s="13">
        <f>W164/'Non Residential-Finish&amp; Imp'!U151</f>
        <v>-0.39759036144578314</v>
      </c>
      <c r="Y164" s="12">
        <f>V164-'Non Residential-Finish&amp; Imp'!V151</f>
        <v>-26702764</v>
      </c>
      <c r="Z164" s="13">
        <f>Y164/'Non Residential-Finish&amp; Imp'!V151</f>
        <v>-0.6525519704455347</v>
      </c>
      <c r="AA164" s="12">
        <f t="shared" si="72"/>
        <v>-95872400.5</v>
      </c>
      <c r="AC164" s="7"/>
      <c r="AD164" s="7"/>
      <c r="AE164" s="7"/>
      <c r="AF164" s="7"/>
      <c r="AG164" s="7"/>
      <c r="AH164" s="7"/>
      <c r="AI164" s="7"/>
      <c r="AJ164" s="7"/>
      <c r="AK164" s="7"/>
      <c r="AL164" s="7"/>
      <c r="AM164" s="7"/>
      <c r="AN164" s="7"/>
    </row>
    <row r="165" spans="1:40" x14ac:dyDescent="0.2">
      <c r="A165" s="26" t="s">
        <v>21</v>
      </c>
      <c r="B165" s="9">
        <v>2017</v>
      </c>
      <c r="C165" s="45">
        <v>0</v>
      </c>
      <c r="D165" s="43">
        <v>0</v>
      </c>
      <c r="E165" s="45">
        <v>10</v>
      </c>
      <c r="F165" s="43">
        <v>1029606</v>
      </c>
      <c r="G165" s="45">
        <v>45</v>
      </c>
      <c r="H165" s="43">
        <v>14874111</v>
      </c>
      <c r="I165" s="45">
        <v>6</v>
      </c>
      <c r="J165" s="43">
        <v>1129360</v>
      </c>
      <c r="K165" s="45">
        <v>0</v>
      </c>
      <c r="L165" s="43">
        <v>0</v>
      </c>
      <c r="M165" s="45">
        <v>0</v>
      </c>
      <c r="N165" s="43">
        <v>0</v>
      </c>
      <c r="O165" s="45">
        <v>0</v>
      </c>
      <c r="P165" s="43">
        <v>0</v>
      </c>
      <c r="Q165" s="45">
        <v>0</v>
      </c>
      <c r="R165" s="43">
        <v>0</v>
      </c>
      <c r="S165" s="10">
        <v>0</v>
      </c>
      <c r="T165" s="10">
        <v>0</v>
      </c>
      <c r="U165" s="21">
        <f t="shared" si="70"/>
        <v>61</v>
      </c>
      <c r="V165" s="22">
        <f t="shared" si="71"/>
        <v>17033077</v>
      </c>
      <c r="W165" s="19">
        <f>U165-'Non Residential-Finish&amp; Imp'!U152</f>
        <v>-37</v>
      </c>
      <c r="X165" s="13">
        <f>W165/'Non Residential-Finish&amp; Imp'!U152</f>
        <v>-0.37755102040816324</v>
      </c>
      <c r="Y165" s="12">
        <f>V165-'Non Residential-Finish&amp; Imp'!V152</f>
        <v>-9081255</v>
      </c>
      <c r="Z165" s="13">
        <f>Y165/'Non Residential-Finish&amp; Imp'!V152</f>
        <v>-0.34774984862718294</v>
      </c>
      <c r="AA165" s="12">
        <f t="shared" si="72"/>
        <v>-104953655.5</v>
      </c>
      <c r="AC165" s="7"/>
      <c r="AD165" s="7"/>
      <c r="AE165" s="7"/>
      <c r="AF165" s="7"/>
      <c r="AG165" s="7"/>
      <c r="AH165" s="7"/>
      <c r="AI165" s="7"/>
      <c r="AJ165" s="7"/>
      <c r="AK165" s="7"/>
      <c r="AL165" s="7"/>
      <c r="AM165" s="7"/>
      <c r="AN165" s="7"/>
    </row>
    <row r="166" spans="1:40" x14ac:dyDescent="0.2">
      <c r="A166" s="26" t="s">
        <v>22</v>
      </c>
      <c r="B166" s="9">
        <v>2017</v>
      </c>
      <c r="C166" s="45">
        <v>0</v>
      </c>
      <c r="D166" s="43">
        <v>0</v>
      </c>
      <c r="E166" s="45">
        <v>2</v>
      </c>
      <c r="F166" s="43">
        <v>91309</v>
      </c>
      <c r="G166" s="45">
        <v>54</v>
      </c>
      <c r="H166" s="43">
        <v>70194525</v>
      </c>
      <c r="I166" s="45">
        <v>11</v>
      </c>
      <c r="J166" s="43">
        <v>3729677</v>
      </c>
      <c r="K166" s="45">
        <v>0</v>
      </c>
      <c r="L166" s="43">
        <v>0</v>
      </c>
      <c r="M166" s="45">
        <v>1</v>
      </c>
      <c r="N166" s="43">
        <v>156520</v>
      </c>
      <c r="O166" s="45">
        <v>0</v>
      </c>
      <c r="P166" s="43">
        <v>0</v>
      </c>
      <c r="Q166" s="45">
        <v>0</v>
      </c>
      <c r="R166" s="43">
        <v>0</v>
      </c>
      <c r="S166" s="10">
        <v>4</v>
      </c>
      <c r="T166" s="10">
        <v>537500</v>
      </c>
      <c r="U166" s="21">
        <f t="shared" si="70"/>
        <v>72</v>
      </c>
      <c r="V166" s="22">
        <f t="shared" si="71"/>
        <v>74709531</v>
      </c>
      <c r="W166" s="19">
        <f>U166-'Non Residential-Finish&amp; Imp'!U153</f>
        <v>-39</v>
      </c>
      <c r="X166" s="13">
        <f>W166/'Non Residential-Finish&amp; Imp'!U153</f>
        <v>-0.35135135135135137</v>
      </c>
      <c r="Y166" s="12">
        <f>V166-'Non Residential-Finish&amp; Imp'!V153</f>
        <v>2042265</v>
      </c>
      <c r="Z166" s="13">
        <f>Y166/'Non Residential-Finish&amp; Imp'!V153</f>
        <v>2.8104332423900466E-2</v>
      </c>
      <c r="AA166" s="12">
        <f t="shared" si="72"/>
        <v>-102911390.5</v>
      </c>
      <c r="AC166" s="7"/>
      <c r="AD166" s="7"/>
      <c r="AE166" s="7"/>
      <c r="AF166" s="7"/>
      <c r="AG166" s="7"/>
      <c r="AH166" s="7"/>
      <c r="AI166" s="7"/>
      <c r="AJ166" s="7"/>
      <c r="AK166" s="7"/>
      <c r="AL166" s="7"/>
      <c r="AM166" s="7"/>
      <c r="AN166" s="7"/>
    </row>
    <row r="167" spans="1:40" x14ac:dyDescent="0.2">
      <c r="A167" s="26" t="s">
        <v>23</v>
      </c>
      <c r="B167" s="9">
        <v>2017</v>
      </c>
      <c r="C167" s="45">
        <v>0</v>
      </c>
      <c r="D167" s="43">
        <v>0</v>
      </c>
      <c r="E167" s="45">
        <v>4</v>
      </c>
      <c r="F167" s="43">
        <v>1051375</v>
      </c>
      <c r="G167" s="45">
        <v>54</v>
      </c>
      <c r="H167" s="43">
        <v>12982862</v>
      </c>
      <c r="I167" s="45">
        <v>14</v>
      </c>
      <c r="J167" s="43">
        <v>3727747.9000000004</v>
      </c>
      <c r="K167" s="45">
        <v>0</v>
      </c>
      <c r="L167" s="43">
        <v>0</v>
      </c>
      <c r="M167" s="45">
        <v>0</v>
      </c>
      <c r="N167" s="43">
        <v>0</v>
      </c>
      <c r="O167" s="45">
        <v>0</v>
      </c>
      <c r="P167" s="43">
        <v>0</v>
      </c>
      <c r="Q167" s="45">
        <v>0</v>
      </c>
      <c r="R167" s="43">
        <v>0</v>
      </c>
      <c r="S167" s="10">
        <v>4</v>
      </c>
      <c r="T167" s="10">
        <v>8926000</v>
      </c>
      <c r="U167" s="21">
        <f t="shared" si="70"/>
        <v>76</v>
      </c>
      <c r="V167" s="22">
        <f t="shared" si="71"/>
        <v>26687984.899999999</v>
      </c>
      <c r="W167" s="19">
        <f>U167-'Non Residential-Finish&amp; Imp'!U154</f>
        <v>18</v>
      </c>
      <c r="X167" s="13">
        <f>W167/'Non Residential-Finish&amp; Imp'!U154</f>
        <v>0.31034482758620691</v>
      </c>
      <c r="Y167" s="12">
        <f>V167-'Non Residential-Finish&amp; Imp'!V154</f>
        <v>-12544582.100000001</v>
      </c>
      <c r="Z167" s="13">
        <f>Y167/'Non Residential-Finish&amp; Imp'!V154</f>
        <v>-0.31974920478693125</v>
      </c>
      <c r="AA167" s="12">
        <f>AA166+Y167</f>
        <v>-115455972.59999999</v>
      </c>
      <c r="AC167" s="7"/>
      <c r="AD167" s="7"/>
      <c r="AE167" s="7"/>
      <c r="AF167" s="7"/>
      <c r="AG167" s="7"/>
      <c r="AH167" s="7"/>
      <c r="AI167" s="7"/>
      <c r="AJ167" s="7"/>
      <c r="AK167" s="7"/>
      <c r="AL167" s="7"/>
      <c r="AM167" s="7"/>
      <c r="AN167" s="7"/>
    </row>
    <row r="168" spans="1:40" ht="18" customHeight="1" x14ac:dyDescent="0.2">
      <c r="A168" s="26" t="s">
        <v>24</v>
      </c>
      <c r="B168" s="9">
        <v>2017</v>
      </c>
      <c r="C168" s="45">
        <v>2</v>
      </c>
      <c r="D168" s="43">
        <v>486662.40000000002</v>
      </c>
      <c r="E168" s="45">
        <v>3</v>
      </c>
      <c r="F168" s="43">
        <v>3035066</v>
      </c>
      <c r="G168" s="45">
        <v>49</v>
      </c>
      <c r="H168" s="43">
        <v>16389993</v>
      </c>
      <c r="I168" s="45">
        <v>11</v>
      </c>
      <c r="J168" s="43">
        <v>4077775</v>
      </c>
      <c r="K168" s="45">
        <v>0</v>
      </c>
      <c r="L168" s="43">
        <v>0</v>
      </c>
      <c r="M168" s="45">
        <v>0</v>
      </c>
      <c r="N168" s="43">
        <v>0</v>
      </c>
      <c r="O168" s="45">
        <v>1</v>
      </c>
      <c r="P168" s="43">
        <v>80000</v>
      </c>
      <c r="Q168" s="45">
        <v>0</v>
      </c>
      <c r="R168" s="43">
        <v>0</v>
      </c>
      <c r="S168" s="10">
        <v>1</v>
      </c>
      <c r="T168" s="10">
        <v>350000</v>
      </c>
      <c r="U168" s="21">
        <f t="shared" si="70"/>
        <v>67</v>
      </c>
      <c r="V168" s="22">
        <f t="shared" si="71"/>
        <v>24419496.399999999</v>
      </c>
      <c r="W168" s="19">
        <f>U168-'Non Residential-Finish&amp; Imp'!U155</f>
        <v>12</v>
      </c>
      <c r="X168" s="13">
        <f>W168/'Non Residential-Finish&amp; Imp'!U155</f>
        <v>0.21818181818181817</v>
      </c>
      <c r="Y168" s="12">
        <f>V168-'Non Residential-Finish&amp; Imp'!V155</f>
        <v>-1237021.6000000015</v>
      </c>
      <c r="Z168" s="13">
        <f>Y168/'Non Residential-Finish&amp; Imp'!V155</f>
        <v>-4.8214710975199422E-2</v>
      </c>
      <c r="AA168" s="12">
        <f t="shared" si="72"/>
        <v>-116692994.19999999</v>
      </c>
      <c r="AC168" s="7"/>
      <c r="AD168" s="7"/>
      <c r="AE168" s="7"/>
      <c r="AF168" s="7"/>
      <c r="AG168" s="7"/>
      <c r="AH168" s="7"/>
      <c r="AI168" s="7"/>
      <c r="AJ168" s="7"/>
      <c r="AK168" s="7"/>
      <c r="AL168" s="7"/>
      <c r="AM168" s="7"/>
      <c r="AN168" s="7"/>
    </row>
    <row r="169" spans="1:40" x14ac:dyDescent="0.2">
      <c r="A169" s="26" t="s">
        <v>25</v>
      </c>
      <c r="B169" s="9">
        <v>2017</v>
      </c>
      <c r="C169" s="45">
        <v>0</v>
      </c>
      <c r="D169" s="43">
        <v>0</v>
      </c>
      <c r="E169" s="45">
        <v>19</v>
      </c>
      <c r="F169" s="43">
        <v>14624000</v>
      </c>
      <c r="G169" s="45">
        <v>56</v>
      </c>
      <c r="H169" s="43">
        <v>17304378</v>
      </c>
      <c r="I169" s="45">
        <v>31</v>
      </c>
      <c r="J169" s="43">
        <v>6625799.3899999997</v>
      </c>
      <c r="K169" s="45">
        <v>0</v>
      </c>
      <c r="L169" s="43">
        <v>0</v>
      </c>
      <c r="M169" s="45">
        <v>3</v>
      </c>
      <c r="N169" s="43">
        <v>510520</v>
      </c>
      <c r="O169" s="45">
        <v>0</v>
      </c>
      <c r="P169" s="43">
        <v>0</v>
      </c>
      <c r="Q169" s="45">
        <v>0</v>
      </c>
      <c r="R169" s="43">
        <v>0</v>
      </c>
      <c r="S169" s="10">
        <v>4</v>
      </c>
      <c r="T169" s="10">
        <v>335000</v>
      </c>
      <c r="U169" s="21">
        <f t="shared" si="70"/>
        <v>113</v>
      </c>
      <c r="V169" s="22">
        <f t="shared" si="71"/>
        <v>39399697.390000001</v>
      </c>
      <c r="W169" s="19">
        <f>U169-'Non Residential-Finish&amp; Imp'!U156</f>
        <v>67</v>
      </c>
      <c r="X169" s="13">
        <f>W169/'Non Residential-Finish&amp; Imp'!U156</f>
        <v>1.4565217391304348</v>
      </c>
      <c r="Y169" s="12">
        <f>V169-'Non Residential-Finish&amp; Imp'!V156</f>
        <v>26448243.390000001</v>
      </c>
      <c r="Z169" s="13">
        <f>Y169/'Non Residential-Finish&amp; Imp'!V156</f>
        <v>2.0421061133367728</v>
      </c>
      <c r="AA169" s="12">
        <f t="shared" si="72"/>
        <v>-90244750.809999987</v>
      </c>
      <c r="AC169" s="7"/>
      <c r="AD169" s="7"/>
      <c r="AE169" s="7"/>
      <c r="AF169" s="7"/>
      <c r="AG169" s="7"/>
      <c r="AH169" s="7"/>
      <c r="AI169" s="7"/>
      <c r="AJ169" s="7"/>
      <c r="AK169" s="7"/>
      <c r="AL169" s="7"/>
      <c r="AM169" s="7"/>
      <c r="AN169" s="7"/>
    </row>
    <row r="170" spans="1:40" x14ac:dyDescent="0.2">
      <c r="A170" s="26" t="s">
        <v>26</v>
      </c>
      <c r="B170" s="9">
        <v>2017</v>
      </c>
      <c r="C170" s="45">
        <v>1</v>
      </c>
      <c r="D170" s="43">
        <v>30000</v>
      </c>
      <c r="E170" s="45">
        <v>6</v>
      </c>
      <c r="F170" s="43">
        <v>2928320</v>
      </c>
      <c r="G170" s="45">
        <v>48</v>
      </c>
      <c r="H170" s="43">
        <v>9257640</v>
      </c>
      <c r="I170" s="45">
        <v>15</v>
      </c>
      <c r="J170" s="43">
        <v>2598577.94</v>
      </c>
      <c r="K170" s="45">
        <v>0</v>
      </c>
      <c r="L170" s="43">
        <v>0</v>
      </c>
      <c r="M170" s="45">
        <v>2</v>
      </c>
      <c r="N170" s="43">
        <v>675208</v>
      </c>
      <c r="O170" s="45">
        <v>0</v>
      </c>
      <c r="P170" s="43">
        <v>0</v>
      </c>
      <c r="Q170" s="45">
        <v>0</v>
      </c>
      <c r="R170" s="43">
        <v>0</v>
      </c>
      <c r="S170" s="10">
        <v>7</v>
      </c>
      <c r="T170" s="10">
        <v>2517000</v>
      </c>
      <c r="U170" s="21">
        <f t="shared" si="70"/>
        <v>79</v>
      </c>
      <c r="V170" s="22">
        <f t="shared" si="71"/>
        <v>18006745.939999998</v>
      </c>
      <c r="W170" s="19">
        <f>U170-'Non Residential-Finish&amp; Imp'!U157</f>
        <v>12</v>
      </c>
      <c r="X170" s="13">
        <f>W170/'Non Residential-Finish&amp; Imp'!U157</f>
        <v>0.17910447761194029</v>
      </c>
      <c r="Y170" s="12">
        <f>V170-'Non Residential-Finish&amp; Imp'!V157</f>
        <v>222342.93999999762</v>
      </c>
      <c r="Z170" s="13">
        <f>Y170/'Non Residential-Finish&amp; Imp'!V157</f>
        <v>1.2502131221385257E-2</v>
      </c>
      <c r="AA170" s="12">
        <f t="shared" si="72"/>
        <v>-90022407.86999999</v>
      </c>
      <c r="AC170" s="7"/>
      <c r="AD170" s="7"/>
      <c r="AE170" s="7"/>
      <c r="AF170" s="7"/>
      <c r="AG170" s="7"/>
      <c r="AH170" s="7"/>
      <c r="AI170" s="7"/>
      <c r="AJ170" s="7"/>
      <c r="AK170" s="7"/>
      <c r="AL170" s="7"/>
      <c r="AM170" s="7"/>
      <c r="AN170" s="7"/>
    </row>
    <row r="171" spans="1:40" x14ac:dyDescent="0.2">
      <c r="A171" s="26" t="s">
        <v>27</v>
      </c>
      <c r="B171" s="9">
        <v>2017</v>
      </c>
      <c r="C171" s="45">
        <v>0</v>
      </c>
      <c r="D171" s="43">
        <v>0</v>
      </c>
      <c r="E171" s="45">
        <v>11</v>
      </c>
      <c r="F171" s="43">
        <v>522500</v>
      </c>
      <c r="G171" s="45">
        <v>30</v>
      </c>
      <c r="H171" s="43">
        <v>5743598</v>
      </c>
      <c r="I171" s="45">
        <v>12</v>
      </c>
      <c r="J171" s="43">
        <v>1728698</v>
      </c>
      <c r="K171" s="45">
        <v>0</v>
      </c>
      <c r="L171" s="43">
        <v>0</v>
      </c>
      <c r="M171" s="45">
        <v>1</v>
      </c>
      <c r="N171" s="43">
        <v>150256</v>
      </c>
      <c r="O171" s="45">
        <v>0</v>
      </c>
      <c r="P171" s="43">
        <v>0</v>
      </c>
      <c r="Q171" s="45">
        <v>0</v>
      </c>
      <c r="R171" s="43">
        <v>0</v>
      </c>
      <c r="S171" s="10">
        <v>4</v>
      </c>
      <c r="T171" s="10">
        <v>447320</v>
      </c>
      <c r="U171" s="21">
        <f t="shared" si="70"/>
        <v>58</v>
      </c>
      <c r="V171" s="22">
        <f t="shared" si="71"/>
        <v>8592372</v>
      </c>
      <c r="W171" s="19">
        <f>U171-'Non Residential-Finish&amp; Imp'!U158</f>
        <v>-20</v>
      </c>
      <c r="X171" s="13">
        <f>W171/'Non Residential-Finish&amp; Imp'!U158</f>
        <v>-0.25641025641025639</v>
      </c>
      <c r="Y171" s="12">
        <f>V171-'Non Residential-Finish&amp; Imp'!V158</f>
        <v>-2852076</v>
      </c>
      <c r="Z171" s="13">
        <f>Y171/'Non Residential-Finish&amp; Imp'!V158</f>
        <v>-0.24921044684723981</v>
      </c>
      <c r="AA171" s="12">
        <f t="shared" si="72"/>
        <v>-92874483.86999999</v>
      </c>
      <c r="AC171" s="7"/>
      <c r="AD171" s="7"/>
      <c r="AE171" s="7"/>
      <c r="AF171" s="7"/>
      <c r="AG171" s="7"/>
      <c r="AH171" s="7"/>
      <c r="AI171" s="7"/>
      <c r="AJ171" s="7"/>
      <c r="AK171" s="7"/>
      <c r="AL171" s="7"/>
      <c r="AM171" s="7"/>
      <c r="AN171" s="7"/>
    </row>
    <row r="172" spans="1:40" x14ac:dyDescent="0.2">
      <c r="A172" s="26" t="s">
        <v>28</v>
      </c>
      <c r="B172" s="9">
        <v>2017</v>
      </c>
      <c r="C172" s="45">
        <v>0</v>
      </c>
      <c r="D172" s="43">
        <v>0</v>
      </c>
      <c r="E172" s="45">
        <v>14</v>
      </c>
      <c r="F172" s="43">
        <v>11351500</v>
      </c>
      <c r="G172" s="45">
        <v>49</v>
      </c>
      <c r="H172" s="43">
        <v>23285855</v>
      </c>
      <c r="I172" s="45">
        <v>12</v>
      </c>
      <c r="J172" s="43">
        <v>871060</v>
      </c>
      <c r="K172" s="45">
        <v>0</v>
      </c>
      <c r="L172" s="43">
        <v>0</v>
      </c>
      <c r="M172" s="45">
        <v>1</v>
      </c>
      <c r="N172" s="43">
        <v>93375</v>
      </c>
      <c r="O172" s="45">
        <v>0</v>
      </c>
      <c r="P172" s="43">
        <v>0</v>
      </c>
      <c r="Q172" s="45">
        <v>0</v>
      </c>
      <c r="R172" s="43">
        <v>0</v>
      </c>
      <c r="S172" s="10">
        <v>4</v>
      </c>
      <c r="T172" s="10">
        <v>175000</v>
      </c>
      <c r="U172" s="21">
        <f t="shared" si="70"/>
        <v>80</v>
      </c>
      <c r="V172" s="22">
        <f t="shared" si="71"/>
        <v>35776790</v>
      </c>
      <c r="W172" s="19">
        <f>U172-'Non Residential-Finish&amp; Imp'!U159</f>
        <v>14</v>
      </c>
      <c r="X172" s="13">
        <f>W172/'Non Residential-Finish&amp; Imp'!U159</f>
        <v>0.21212121212121213</v>
      </c>
      <c r="Y172" s="12">
        <f>V172-'Non Residential-Finish&amp; Imp'!V159</f>
        <v>19701077</v>
      </c>
      <c r="Z172" s="13">
        <f>Y172/'Non Residential-Finish&amp; Imp'!V159</f>
        <v>1.2255180843300699</v>
      </c>
      <c r="AA172" s="12">
        <f t="shared" si="72"/>
        <v>-73173406.86999999</v>
      </c>
      <c r="AC172" s="7"/>
      <c r="AD172" s="7"/>
      <c r="AE172" s="7"/>
      <c r="AF172" s="7"/>
      <c r="AG172" s="7"/>
      <c r="AH172" s="7"/>
      <c r="AI172" s="7"/>
      <c r="AJ172" s="7"/>
      <c r="AK172" s="7"/>
      <c r="AL172" s="7"/>
      <c r="AM172" s="7"/>
      <c r="AN172" s="7"/>
    </row>
    <row r="173" spans="1:40" ht="13.5" thickBot="1" x14ac:dyDescent="0.25">
      <c r="A173" s="27" t="s">
        <v>29</v>
      </c>
      <c r="B173" s="15">
        <v>2017</v>
      </c>
      <c r="C173" s="46">
        <f t="shared" ref="C173:V173" si="84">SUM(C161:C172)</f>
        <v>3</v>
      </c>
      <c r="D173" s="44">
        <f t="shared" si="84"/>
        <v>516662.4</v>
      </c>
      <c r="E173" s="46">
        <f t="shared" si="84"/>
        <v>74</v>
      </c>
      <c r="F173" s="44">
        <f t="shared" si="84"/>
        <v>35293862</v>
      </c>
      <c r="G173" s="46">
        <f t="shared" si="84"/>
        <v>491</v>
      </c>
      <c r="H173" s="44">
        <f t="shared" si="84"/>
        <v>201127201.69999999</v>
      </c>
      <c r="I173" s="46">
        <f t="shared" si="84"/>
        <v>144</v>
      </c>
      <c r="J173" s="44">
        <f t="shared" si="84"/>
        <v>30215183.030000005</v>
      </c>
      <c r="K173" s="46">
        <f t="shared" si="84"/>
        <v>0</v>
      </c>
      <c r="L173" s="44">
        <f t="shared" si="84"/>
        <v>0</v>
      </c>
      <c r="M173" s="46">
        <f t="shared" si="84"/>
        <v>17</v>
      </c>
      <c r="N173" s="44">
        <f t="shared" si="84"/>
        <v>3295237</v>
      </c>
      <c r="O173" s="46">
        <f t="shared" si="84"/>
        <v>1</v>
      </c>
      <c r="P173" s="44">
        <f t="shared" si="84"/>
        <v>80000</v>
      </c>
      <c r="Q173" s="46">
        <f t="shared" si="84"/>
        <v>0</v>
      </c>
      <c r="R173" s="44">
        <f t="shared" si="84"/>
        <v>0</v>
      </c>
      <c r="S173" s="16">
        <f t="shared" si="84"/>
        <v>52</v>
      </c>
      <c r="T173" s="16">
        <f t="shared" si="84"/>
        <v>18376380</v>
      </c>
      <c r="U173" s="23">
        <f t="shared" si="84"/>
        <v>782</v>
      </c>
      <c r="V173" s="24">
        <f t="shared" si="84"/>
        <v>288904526.13</v>
      </c>
      <c r="W173" s="20">
        <f>U173-'Non Residential-Finish&amp; Imp'!U160</f>
        <v>-111</v>
      </c>
      <c r="X173" s="18">
        <f>W173/'Non Residential-Finish&amp; Imp'!U160</f>
        <v>-0.12430011198208286</v>
      </c>
      <c r="Y173" s="17">
        <f>V173-'Non Residential-Finish&amp; Imp'!V160</f>
        <v>-73173406.870000005</v>
      </c>
      <c r="Z173" s="18">
        <f>Y173/'Non Residential-Finish&amp; Imp'!V160</f>
        <v>-0.20209297557495723</v>
      </c>
      <c r="AA173" s="17">
        <f>Y173</f>
        <v>-73173406.870000005</v>
      </c>
      <c r="AC173" s="26"/>
      <c r="AD173" s="26"/>
      <c r="AE173" s="26"/>
      <c r="AF173" s="26"/>
      <c r="AG173" s="26"/>
      <c r="AH173" s="26"/>
      <c r="AI173" s="26"/>
      <c r="AJ173" s="26"/>
      <c r="AK173" s="26"/>
      <c r="AL173" s="26"/>
      <c r="AM173" s="26"/>
      <c r="AN173" s="26"/>
    </row>
    <row r="174" spans="1:40" x14ac:dyDescent="0.2">
      <c r="A174" s="26" t="s">
        <v>17</v>
      </c>
      <c r="B174" s="9">
        <v>2018</v>
      </c>
      <c r="C174" s="45">
        <v>0</v>
      </c>
      <c r="D174" s="43">
        <v>0</v>
      </c>
      <c r="E174" s="45">
        <v>5</v>
      </c>
      <c r="F174" s="43">
        <v>200000</v>
      </c>
      <c r="G174" s="45">
        <v>37</v>
      </c>
      <c r="H174" s="43">
        <v>9221213</v>
      </c>
      <c r="I174" s="45">
        <v>8</v>
      </c>
      <c r="J174" s="43">
        <v>1649330.6</v>
      </c>
      <c r="K174" s="45">
        <v>0</v>
      </c>
      <c r="L174" s="43">
        <v>0</v>
      </c>
      <c r="M174" s="45">
        <v>2</v>
      </c>
      <c r="N174" s="43">
        <v>182320</v>
      </c>
      <c r="O174" s="45">
        <v>0</v>
      </c>
      <c r="P174" s="43">
        <v>0</v>
      </c>
      <c r="Q174" s="45">
        <v>0</v>
      </c>
      <c r="R174" s="43">
        <v>0</v>
      </c>
      <c r="S174" s="10">
        <v>7</v>
      </c>
      <c r="T174" s="10">
        <v>1982665</v>
      </c>
      <c r="U174" s="21">
        <f t="shared" ref="U174:U185" si="85">SUM(C174+G174+I174+K174+M174+O174+Q174+S174+E174)</f>
        <v>59</v>
      </c>
      <c r="V174" s="22">
        <f t="shared" ref="V174:V185" si="86">SUM(D174+H174+J174+L174+N174+P174+R174+T174+F174)</f>
        <v>13235528.6</v>
      </c>
      <c r="W174" s="19">
        <f>U174-'Non Residential-Finish&amp; Imp'!U161</f>
        <v>35</v>
      </c>
      <c r="X174" s="13">
        <f>W174/'Non Residential-Finish&amp; Imp'!U161</f>
        <v>1.4583333333333333</v>
      </c>
      <c r="Y174" s="12">
        <f>V174-'Non Residential-Finish&amp; Imp'!V161</f>
        <v>9729593.5999999996</v>
      </c>
      <c r="Z174" s="13">
        <f>Y174/'Non Residential-Finish&amp; Imp'!V161</f>
        <v>2.7751779767736706</v>
      </c>
      <c r="AA174" s="12">
        <f>Y174</f>
        <v>9729593.5999999996</v>
      </c>
      <c r="AC174" s="26">
        <f t="array" ref="AC174:AN175">TRANSPOSE(U174:V185)</f>
        <v>59</v>
      </c>
      <c r="AD174" s="26">
        <v>40</v>
      </c>
      <c r="AE174" s="26">
        <v>72</v>
      </c>
      <c r="AF174" s="26">
        <v>54</v>
      </c>
      <c r="AG174" s="26">
        <v>62</v>
      </c>
      <c r="AH174" s="26">
        <v>86</v>
      </c>
      <c r="AI174" s="26">
        <v>65</v>
      </c>
      <c r="AJ174" s="26">
        <v>66</v>
      </c>
      <c r="AK174" s="26">
        <v>74</v>
      </c>
      <c r="AL174" s="26">
        <v>94</v>
      </c>
      <c r="AM174" s="26">
        <v>76</v>
      </c>
      <c r="AN174" s="26">
        <v>58</v>
      </c>
    </row>
    <row r="175" spans="1:40" x14ac:dyDescent="0.2">
      <c r="A175" s="26" t="s">
        <v>18</v>
      </c>
      <c r="B175" s="9">
        <v>2018</v>
      </c>
      <c r="C175" s="45">
        <v>0</v>
      </c>
      <c r="D175" s="43">
        <v>0</v>
      </c>
      <c r="E175" s="45">
        <v>9</v>
      </c>
      <c r="F175" s="43">
        <v>210500</v>
      </c>
      <c r="G175" s="45">
        <v>21</v>
      </c>
      <c r="H175" s="43">
        <v>5453280</v>
      </c>
      <c r="I175" s="45">
        <v>8</v>
      </c>
      <c r="J175" s="43">
        <v>832289.14</v>
      </c>
      <c r="K175" s="45">
        <v>0</v>
      </c>
      <c r="L175" s="43">
        <v>0</v>
      </c>
      <c r="M175" s="45">
        <v>0</v>
      </c>
      <c r="N175" s="43">
        <v>0</v>
      </c>
      <c r="O175" s="45">
        <v>0</v>
      </c>
      <c r="P175" s="43">
        <v>0</v>
      </c>
      <c r="Q175" s="45">
        <v>0</v>
      </c>
      <c r="R175" s="43">
        <v>0</v>
      </c>
      <c r="S175" s="10">
        <v>2</v>
      </c>
      <c r="T175" s="10">
        <v>950000</v>
      </c>
      <c r="U175" s="21">
        <f t="shared" si="85"/>
        <v>40</v>
      </c>
      <c r="V175" s="22">
        <f t="shared" si="86"/>
        <v>7446069.1399999997</v>
      </c>
      <c r="W175" s="19">
        <f>U175-'Non Residential-Finish&amp; Imp'!U162</f>
        <v>-24</v>
      </c>
      <c r="X175" s="13">
        <f>W175/'Non Residential-Finish&amp; Imp'!U162</f>
        <v>-0.375</v>
      </c>
      <c r="Y175" s="12">
        <f>V175-'Non Residential-Finish&amp; Imp'!V162</f>
        <v>-9883585.5599999987</v>
      </c>
      <c r="Z175" s="13">
        <f>Y175/'Non Residential-Finish&amp; Imp'!V162</f>
        <v>-0.57032789926275906</v>
      </c>
      <c r="AA175" s="12">
        <f t="shared" ref="AA175:AA185" si="87">AA174+Y175</f>
        <v>-153991.95999999903</v>
      </c>
      <c r="AC175" s="26">
        <v>13235528.6</v>
      </c>
      <c r="AD175" s="26">
        <v>7446069.1399999997</v>
      </c>
      <c r="AE175" s="26">
        <v>43592513</v>
      </c>
      <c r="AF175" s="26">
        <v>11396338</v>
      </c>
      <c r="AG175" s="26">
        <v>21695165</v>
      </c>
      <c r="AH175" s="26">
        <v>32058422.920000002</v>
      </c>
      <c r="AI175" s="26">
        <v>155183536.84999999</v>
      </c>
      <c r="AJ175" s="26">
        <v>31140065</v>
      </c>
      <c r="AK175" s="26">
        <v>83234142.74000001</v>
      </c>
      <c r="AL175" s="26">
        <v>29188590</v>
      </c>
      <c r="AM175" s="26">
        <v>9433603.4000000004</v>
      </c>
      <c r="AN175" s="26">
        <v>42675336</v>
      </c>
    </row>
    <row r="176" spans="1:40" x14ac:dyDescent="0.2">
      <c r="A176" s="26" t="s">
        <v>19</v>
      </c>
      <c r="B176" s="9">
        <v>2018</v>
      </c>
      <c r="C176" s="45">
        <v>0</v>
      </c>
      <c r="D176" s="43">
        <v>0</v>
      </c>
      <c r="E176" s="45">
        <v>5</v>
      </c>
      <c r="F176" s="43">
        <v>200000</v>
      </c>
      <c r="G176" s="45">
        <v>52</v>
      </c>
      <c r="H176" s="43">
        <v>19159498</v>
      </c>
      <c r="I176" s="45">
        <v>9</v>
      </c>
      <c r="J176" s="43">
        <v>21889995</v>
      </c>
      <c r="K176" s="45">
        <v>0</v>
      </c>
      <c r="L176" s="43">
        <v>0</v>
      </c>
      <c r="M176" s="45">
        <v>1</v>
      </c>
      <c r="N176" s="43">
        <v>47040</v>
      </c>
      <c r="O176" s="45">
        <v>0</v>
      </c>
      <c r="P176" s="43">
        <v>0</v>
      </c>
      <c r="Q176" s="45">
        <v>0</v>
      </c>
      <c r="R176" s="43">
        <v>0</v>
      </c>
      <c r="S176" s="10">
        <v>5</v>
      </c>
      <c r="T176" s="10">
        <v>2295980</v>
      </c>
      <c r="U176" s="21">
        <f t="shared" si="85"/>
        <v>72</v>
      </c>
      <c r="V176" s="22">
        <f t="shared" si="86"/>
        <v>43592513</v>
      </c>
      <c r="W176" s="19">
        <f>U176-'Non Residential-Finish&amp; Imp'!U163</f>
        <v>34</v>
      </c>
      <c r="X176" s="13">
        <f>W176/'Non Residential-Finish&amp; Imp'!U163</f>
        <v>0.89473684210526316</v>
      </c>
      <c r="Y176" s="12">
        <f>V176-'Non Residential-Finish&amp; Imp'!V163</f>
        <v>34367024.200000003</v>
      </c>
      <c r="Z176" s="13">
        <f>Y176/'Non Residential-Finish&amp; Imp'!V163</f>
        <v>3.7252252910436572</v>
      </c>
      <c r="AA176" s="12">
        <f>AA175+Y176</f>
        <v>34213032.240000002</v>
      </c>
      <c r="AC176" s="134">
        <f>AC175/$AC$125</f>
        <v>13.2355286</v>
      </c>
      <c r="AD176" s="134">
        <f t="shared" ref="AD176" si="88">AD175/$AC$125</f>
        <v>7.4460691399999996</v>
      </c>
      <c r="AE176" s="134">
        <f t="shared" ref="AE176" si="89">AE175/$AC$125</f>
        <v>43.592512999999997</v>
      </c>
      <c r="AF176" s="134">
        <f t="shared" ref="AF176" si="90">AF175/$AC$125</f>
        <v>11.396338</v>
      </c>
      <c r="AG176" s="134">
        <f t="shared" ref="AG176" si="91">AG175/$AC$125</f>
        <v>21.695164999999999</v>
      </c>
      <c r="AH176" s="134">
        <f t="shared" ref="AH176" si="92">AH175/$AC$125</f>
        <v>32.058422920000005</v>
      </c>
      <c r="AI176" s="134">
        <f t="shared" ref="AI176" si="93">AI175/$AC$125</f>
        <v>155.18353685</v>
      </c>
      <c r="AJ176" s="134">
        <f t="shared" ref="AJ176" si="94">AJ175/$AC$125</f>
        <v>31.140065</v>
      </c>
      <c r="AK176" s="134">
        <f t="shared" ref="AK176" si="95">AK175/$AC$125</f>
        <v>83.23414274000001</v>
      </c>
      <c r="AL176" s="134">
        <f t="shared" ref="AL176" si="96">AL175/$AC$125</f>
        <v>29.188590000000001</v>
      </c>
      <c r="AM176" s="134">
        <f t="shared" ref="AM176" si="97">AM175/$AC$125</f>
        <v>9.4336034000000009</v>
      </c>
      <c r="AN176" s="134">
        <f t="shared" ref="AN176" si="98">AN175/$AC$125</f>
        <v>42.675336000000001</v>
      </c>
    </row>
    <row r="177" spans="1:40" x14ac:dyDescent="0.2">
      <c r="A177" s="26" t="s">
        <v>20</v>
      </c>
      <c r="B177" s="9">
        <v>2018</v>
      </c>
      <c r="C177" s="45">
        <v>0</v>
      </c>
      <c r="D177" s="43">
        <v>0</v>
      </c>
      <c r="E177" s="45">
        <v>7</v>
      </c>
      <c r="F177" s="43">
        <v>578270</v>
      </c>
      <c r="G177" s="45">
        <v>35</v>
      </c>
      <c r="H177" s="43">
        <v>7741068</v>
      </c>
      <c r="I177" s="45">
        <v>6</v>
      </c>
      <c r="J177" s="43">
        <v>349000</v>
      </c>
      <c r="K177" s="45">
        <v>0</v>
      </c>
      <c r="L177" s="43">
        <v>0</v>
      </c>
      <c r="M177" s="45">
        <v>0</v>
      </c>
      <c r="N177" s="43">
        <v>0</v>
      </c>
      <c r="O177" s="45">
        <v>0</v>
      </c>
      <c r="P177" s="43">
        <v>0</v>
      </c>
      <c r="Q177" s="45">
        <v>0</v>
      </c>
      <c r="R177" s="43">
        <v>0</v>
      </c>
      <c r="S177" s="10">
        <v>6</v>
      </c>
      <c r="T177" s="10">
        <v>2728000</v>
      </c>
      <c r="U177" s="21">
        <f t="shared" si="85"/>
        <v>54</v>
      </c>
      <c r="V177" s="22">
        <f t="shared" si="86"/>
        <v>11396338</v>
      </c>
      <c r="W177" s="19">
        <f>U177-'Non Residential-Finish&amp; Imp'!U164</f>
        <v>4</v>
      </c>
      <c r="X177" s="13">
        <f>W177/'Non Residential-Finish&amp; Imp'!U164</f>
        <v>0.08</v>
      </c>
      <c r="Y177" s="12">
        <f>V177-'Non Residential-Finish&amp; Imp'!V164</f>
        <v>-2821415</v>
      </c>
      <c r="Z177" s="13">
        <f>Y177/'Non Residential-Finish&amp; Imp'!V164</f>
        <v>-0.19844310138177249</v>
      </c>
      <c r="AA177" s="12">
        <f t="shared" si="87"/>
        <v>31391617.240000002</v>
      </c>
    </row>
    <row r="178" spans="1:40" x14ac:dyDescent="0.2">
      <c r="A178" s="26" t="s">
        <v>21</v>
      </c>
      <c r="B178" s="9">
        <v>2018</v>
      </c>
      <c r="C178" s="45">
        <v>0</v>
      </c>
      <c r="D178" s="43">
        <v>0</v>
      </c>
      <c r="E178" s="45">
        <v>9</v>
      </c>
      <c r="F178" s="43">
        <v>2176375</v>
      </c>
      <c r="G178" s="45">
        <v>36</v>
      </c>
      <c r="H178" s="43">
        <v>12976580</v>
      </c>
      <c r="I178" s="45">
        <v>10</v>
      </c>
      <c r="J178" s="43">
        <v>4849210</v>
      </c>
      <c r="K178" s="45">
        <v>0</v>
      </c>
      <c r="L178" s="43">
        <v>0</v>
      </c>
      <c r="M178" s="45">
        <v>0</v>
      </c>
      <c r="N178" s="43">
        <v>0</v>
      </c>
      <c r="O178" s="45">
        <v>0</v>
      </c>
      <c r="P178" s="43">
        <v>0</v>
      </c>
      <c r="Q178" s="45">
        <v>0</v>
      </c>
      <c r="R178" s="43">
        <v>0</v>
      </c>
      <c r="S178" s="10">
        <v>7</v>
      </c>
      <c r="T178" s="10">
        <v>1693000</v>
      </c>
      <c r="U178" s="21">
        <f t="shared" si="85"/>
        <v>62</v>
      </c>
      <c r="V178" s="22">
        <f t="shared" si="86"/>
        <v>21695165</v>
      </c>
      <c r="W178" s="19">
        <f>U178-'Non Residential-Finish&amp; Imp'!U165</f>
        <v>1</v>
      </c>
      <c r="X178" s="13">
        <f>W178/'Non Residential-Finish&amp; Imp'!U165</f>
        <v>1.6393442622950821E-2</v>
      </c>
      <c r="Y178" s="12">
        <f>V178-'Non Residential-Finish&amp; Imp'!V165</f>
        <v>4662088</v>
      </c>
      <c r="Z178" s="13">
        <f>Y178/'Non Residential-Finish&amp; Imp'!V165</f>
        <v>0.27370791548702561</v>
      </c>
      <c r="AA178" s="12">
        <f t="shared" si="87"/>
        <v>36053705.240000002</v>
      </c>
    </row>
    <row r="179" spans="1:40" ht="12.75" customHeight="1" x14ac:dyDescent="0.2">
      <c r="A179" s="26" t="s">
        <v>22</v>
      </c>
      <c r="B179" s="9">
        <v>2018</v>
      </c>
      <c r="C179" s="45">
        <v>0</v>
      </c>
      <c r="D179" s="43">
        <v>0</v>
      </c>
      <c r="E179" s="45">
        <v>7</v>
      </c>
      <c r="F179" s="43">
        <v>810059</v>
      </c>
      <c r="G179" s="45">
        <v>66</v>
      </c>
      <c r="H179" s="43">
        <v>29481699</v>
      </c>
      <c r="I179" s="45">
        <v>9</v>
      </c>
      <c r="J179" s="43">
        <v>1127624.92</v>
      </c>
      <c r="K179" s="45">
        <v>0</v>
      </c>
      <c r="L179" s="43">
        <v>0</v>
      </c>
      <c r="M179" s="45">
        <v>0</v>
      </c>
      <c r="N179" s="43">
        <v>0</v>
      </c>
      <c r="O179" s="45">
        <v>0</v>
      </c>
      <c r="P179" s="43">
        <v>0</v>
      </c>
      <c r="Q179" s="45">
        <v>0</v>
      </c>
      <c r="R179" s="43">
        <v>0</v>
      </c>
      <c r="S179" s="10">
        <v>4</v>
      </c>
      <c r="T179" s="10">
        <v>639040</v>
      </c>
      <c r="U179" s="21">
        <f t="shared" si="85"/>
        <v>86</v>
      </c>
      <c r="V179" s="22">
        <f t="shared" si="86"/>
        <v>32058422.920000002</v>
      </c>
      <c r="W179" s="19">
        <f>U179-'Non Residential-Finish&amp; Imp'!U166</f>
        <v>14</v>
      </c>
      <c r="X179" s="13">
        <f>W179/'Non Residential-Finish&amp; Imp'!U166</f>
        <v>0.19444444444444445</v>
      </c>
      <c r="Y179" s="12">
        <f>V179-'Non Residential-Finish&amp; Imp'!V166</f>
        <v>-42651108.079999998</v>
      </c>
      <c r="Z179" s="13">
        <f>Y179/'Non Residential-Finish&amp; Imp'!V166</f>
        <v>-0.57089246190020915</v>
      </c>
      <c r="AA179" s="12">
        <f t="shared" si="87"/>
        <v>-6597402.8399999961</v>
      </c>
    </row>
    <row r="180" spans="1:40" x14ac:dyDescent="0.2">
      <c r="A180" s="26" t="s">
        <v>23</v>
      </c>
      <c r="B180" s="9">
        <v>2018</v>
      </c>
      <c r="C180" s="45">
        <v>0</v>
      </c>
      <c r="D180" s="43">
        <v>0</v>
      </c>
      <c r="E180" s="45">
        <v>2</v>
      </c>
      <c r="F180" s="43">
        <v>95000</v>
      </c>
      <c r="G180" s="45">
        <v>40</v>
      </c>
      <c r="H180" s="43">
        <v>25482887</v>
      </c>
      <c r="I180" s="45">
        <v>15</v>
      </c>
      <c r="J180" s="43">
        <v>7440349.8499999996</v>
      </c>
      <c r="K180" s="45">
        <v>0</v>
      </c>
      <c r="L180" s="43">
        <v>0</v>
      </c>
      <c r="M180" s="45">
        <v>0</v>
      </c>
      <c r="N180" s="43">
        <v>0</v>
      </c>
      <c r="O180" s="45">
        <v>0</v>
      </c>
      <c r="P180" s="43">
        <v>0</v>
      </c>
      <c r="Q180" s="45">
        <v>0</v>
      </c>
      <c r="R180" s="43">
        <v>0</v>
      </c>
      <c r="S180" s="10">
        <v>8</v>
      </c>
      <c r="T180" s="10">
        <v>122165300</v>
      </c>
      <c r="U180" s="21">
        <f t="shared" si="85"/>
        <v>65</v>
      </c>
      <c r="V180" s="22">
        <f t="shared" si="86"/>
        <v>155183536.84999999</v>
      </c>
      <c r="W180" s="19">
        <f>U180-'Non Residential-Finish&amp; Imp'!U167</f>
        <v>-11</v>
      </c>
      <c r="X180" s="13">
        <f>W180/'Non Residential-Finish&amp; Imp'!U167</f>
        <v>-0.14473684210526316</v>
      </c>
      <c r="Y180" s="12">
        <f>V180-'Non Residential-Finish&amp; Imp'!V167</f>
        <v>128495551.94999999</v>
      </c>
      <c r="Z180" s="13">
        <f>Y180/'Non Residential-Finish&amp; Imp'!V167</f>
        <v>4.814734137158478</v>
      </c>
      <c r="AA180" s="12">
        <f t="shared" si="87"/>
        <v>121898149.10999998</v>
      </c>
    </row>
    <row r="181" spans="1:40" x14ac:dyDescent="0.2">
      <c r="A181" s="26" t="s">
        <v>24</v>
      </c>
      <c r="B181" s="9">
        <v>2018</v>
      </c>
      <c r="C181" s="45">
        <v>0</v>
      </c>
      <c r="D181" s="43">
        <v>0</v>
      </c>
      <c r="E181" s="45">
        <v>2</v>
      </c>
      <c r="F181" s="43">
        <v>4545000</v>
      </c>
      <c r="G181" s="45">
        <v>45</v>
      </c>
      <c r="H181" s="43">
        <v>16201958</v>
      </c>
      <c r="I181" s="45">
        <v>12</v>
      </c>
      <c r="J181" s="43">
        <v>9133675</v>
      </c>
      <c r="K181" s="45">
        <v>0</v>
      </c>
      <c r="L181" s="43">
        <v>0</v>
      </c>
      <c r="M181" s="45">
        <v>2</v>
      </c>
      <c r="N181" s="43">
        <v>293432</v>
      </c>
      <c r="O181" s="45">
        <v>0</v>
      </c>
      <c r="P181" s="43">
        <v>0</v>
      </c>
      <c r="Q181" s="45">
        <v>0</v>
      </c>
      <c r="R181" s="43">
        <v>0</v>
      </c>
      <c r="S181" s="10">
        <v>5</v>
      </c>
      <c r="T181" s="10">
        <v>966000</v>
      </c>
      <c r="U181" s="21">
        <f t="shared" si="85"/>
        <v>66</v>
      </c>
      <c r="V181" s="22">
        <f t="shared" si="86"/>
        <v>31140065</v>
      </c>
      <c r="W181" s="19">
        <f>U181-'Non Residential-Finish&amp; Imp'!U168</f>
        <v>-1</v>
      </c>
      <c r="X181" s="13">
        <f>W181/'Non Residential-Finish&amp; Imp'!U168</f>
        <v>-1.4925373134328358E-2</v>
      </c>
      <c r="Y181" s="12">
        <f>V181-'Non Residential-Finish&amp; Imp'!V168</f>
        <v>6720568.6000000015</v>
      </c>
      <c r="Z181" s="13">
        <f>Y181/'Non Residential-Finish&amp; Imp'!V168</f>
        <v>0.27521323494615563</v>
      </c>
      <c r="AA181" s="12">
        <f t="shared" si="87"/>
        <v>128618717.70999998</v>
      </c>
    </row>
    <row r="182" spans="1:40" x14ac:dyDescent="0.2">
      <c r="A182" s="26" t="s">
        <v>25</v>
      </c>
      <c r="B182" s="9">
        <v>2018</v>
      </c>
      <c r="C182" s="45">
        <v>0</v>
      </c>
      <c r="D182" s="43">
        <v>0</v>
      </c>
      <c r="E182" s="45">
        <v>5</v>
      </c>
      <c r="F182" s="43">
        <v>410887</v>
      </c>
      <c r="G182" s="45">
        <v>41</v>
      </c>
      <c r="H182" s="43">
        <v>12485005</v>
      </c>
      <c r="I182" s="45">
        <v>15</v>
      </c>
      <c r="J182" s="43">
        <v>63684970.740000002</v>
      </c>
      <c r="K182" s="45">
        <v>0</v>
      </c>
      <c r="L182" s="43">
        <v>0</v>
      </c>
      <c r="M182" s="45">
        <v>2</v>
      </c>
      <c r="N182" s="43">
        <v>89100</v>
      </c>
      <c r="O182" s="45">
        <v>0</v>
      </c>
      <c r="P182" s="43">
        <v>0</v>
      </c>
      <c r="Q182" s="45">
        <v>1</v>
      </c>
      <c r="R182" s="43">
        <v>95180</v>
      </c>
      <c r="S182" s="10">
        <v>10</v>
      </c>
      <c r="T182" s="10">
        <v>6469000</v>
      </c>
      <c r="U182" s="21">
        <f t="shared" si="85"/>
        <v>74</v>
      </c>
      <c r="V182" s="22">
        <f t="shared" si="86"/>
        <v>83234142.74000001</v>
      </c>
      <c r="W182" s="19">
        <f>U182-'Non Residential-Finish&amp; Imp'!U169</f>
        <v>-39</v>
      </c>
      <c r="X182" s="13">
        <f>W182/'Non Residential-Finish&amp; Imp'!U169</f>
        <v>-0.34513274336283184</v>
      </c>
      <c r="Y182" s="12">
        <f>V182-'Non Residential-Finish&amp; Imp'!V169</f>
        <v>43834445.350000009</v>
      </c>
      <c r="Z182" s="13">
        <f>Y182/'Non Residential-Finish&amp; Imp'!V169</f>
        <v>1.1125579193185779</v>
      </c>
      <c r="AA182" s="12">
        <f t="shared" si="87"/>
        <v>172453163.06</v>
      </c>
    </row>
    <row r="183" spans="1:40" x14ac:dyDescent="0.2">
      <c r="A183" s="26" t="s">
        <v>26</v>
      </c>
      <c r="B183" s="9">
        <v>2018</v>
      </c>
      <c r="C183" s="45">
        <v>0</v>
      </c>
      <c r="D183" s="43">
        <v>0</v>
      </c>
      <c r="E183" s="45">
        <v>3</v>
      </c>
      <c r="F183" s="43">
        <v>1345000</v>
      </c>
      <c r="G183" s="45">
        <v>67</v>
      </c>
      <c r="H183" s="43">
        <v>17888694</v>
      </c>
      <c r="I183" s="45">
        <v>17</v>
      </c>
      <c r="J183" s="43">
        <v>7242396</v>
      </c>
      <c r="K183" s="45">
        <v>0</v>
      </c>
      <c r="L183" s="43">
        <v>0</v>
      </c>
      <c r="M183" s="45">
        <v>2</v>
      </c>
      <c r="N183" s="43">
        <v>37500</v>
      </c>
      <c r="O183" s="45">
        <v>0</v>
      </c>
      <c r="P183" s="43">
        <v>0</v>
      </c>
      <c r="Q183" s="45">
        <v>0</v>
      </c>
      <c r="R183" s="43">
        <v>0</v>
      </c>
      <c r="S183" s="10">
        <v>5</v>
      </c>
      <c r="T183" s="10">
        <v>2675000</v>
      </c>
      <c r="U183" s="21">
        <f t="shared" si="85"/>
        <v>94</v>
      </c>
      <c r="V183" s="22">
        <f t="shared" si="86"/>
        <v>29188590</v>
      </c>
      <c r="W183" s="19">
        <f>U183-'Non Residential-Finish&amp; Imp'!U170</f>
        <v>15</v>
      </c>
      <c r="X183" s="13">
        <f>W183/'Non Residential-Finish&amp; Imp'!U170</f>
        <v>0.189873417721519</v>
      </c>
      <c r="Y183" s="12">
        <f>V183-'Non Residential-Finish&amp; Imp'!V170</f>
        <v>11181844.060000002</v>
      </c>
      <c r="Z183" s="13">
        <f>Y183/'Non Residential-Finish&amp; Imp'!V170</f>
        <v>0.62098083114288682</v>
      </c>
      <c r="AA183" s="12">
        <f t="shared" si="87"/>
        <v>183635007.12</v>
      </c>
    </row>
    <row r="184" spans="1:40" x14ac:dyDescent="0.2">
      <c r="A184" s="26" t="s">
        <v>27</v>
      </c>
      <c r="B184" s="9">
        <v>2018</v>
      </c>
      <c r="C184" s="45">
        <v>0</v>
      </c>
      <c r="D184" s="43">
        <v>0</v>
      </c>
      <c r="E184" s="45">
        <v>1</v>
      </c>
      <c r="F184" s="43">
        <v>25000</v>
      </c>
      <c r="G184" s="45">
        <v>51</v>
      </c>
      <c r="H184" s="43">
        <v>8201796</v>
      </c>
      <c r="I184" s="45">
        <v>9</v>
      </c>
      <c r="J184" s="43">
        <v>787496.4</v>
      </c>
      <c r="K184" s="45">
        <v>0</v>
      </c>
      <c r="L184" s="43">
        <v>0</v>
      </c>
      <c r="M184" s="45">
        <v>0</v>
      </c>
      <c r="N184" s="43">
        <v>0</v>
      </c>
      <c r="O184" s="45">
        <v>0</v>
      </c>
      <c r="P184" s="43">
        <v>0</v>
      </c>
      <c r="Q184" s="45">
        <v>0</v>
      </c>
      <c r="R184" s="43">
        <v>0</v>
      </c>
      <c r="S184" s="10">
        <v>15</v>
      </c>
      <c r="T184" s="10">
        <v>419311</v>
      </c>
      <c r="U184" s="21">
        <f t="shared" si="85"/>
        <v>76</v>
      </c>
      <c r="V184" s="22">
        <f t="shared" si="86"/>
        <v>9433603.4000000004</v>
      </c>
      <c r="W184" s="19">
        <f>U184-'Non Residential-Finish&amp; Imp'!U171</f>
        <v>18</v>
      </c>
      <c r="X184" s="13">
        <f>W184/'Non Residential-Finish&amp; Imp'!U171</f>
        <v>0.31034482758620691</v>
      </c>
      <c r="Y184" s="12">
        <f>V184-'Non Residential-Finish&amp; Imp'!V171</f>
        <v>841231.40000000037</v>
      </c>
      <c r="Z184" s="13">
        <f>Y184/'Non Residential-Finish&amp; Imp'!V171</f>
        <v>9.7904443615802528E-2</v>
      </c>
      <c r="AA184" s="12">
        <f t="shared" si="87"/>
        <v>184476238.52000001</v>
      </c>
    </row>
    <row r="185" spans="1:40" x14ac:dyDescent="0.2">
      <c r="A185" s="26" t="s">
        <v>28</v>
      </c>
      <c r="B185" s="9">
        <v>2018</v>
      </c>
      <c r="C185" s="45">
        <v>0</v>
      </c>
      <c r="D185" s="43">
        <v>0</v>
      </c>
      <c r="E185" s="45">
        <v>4</v>
      </c>
      <c r="F185" s="43">
        <v>2876000</v>
      </c>
      <c r="G185" s="45">
        <v>35</v>
      </c>
      <c r="H185" s="43">
        <v>32781028</v>
      </c>
      <c r="I185" s="45">
        <v>11</v>
      </c>
      <c r="J185" s="43">
        <v>6316308</v>
      </c>
      <c r="K185" s="45">
        <v>0</v>
      </c>
      <c r="L185" s="43">
        <v>0</v>
      </c>
      <c r="M185" s="45">
        <v>0</v>
      </c>
      <c r="N185" s="43">
        <v>0</v>
      </c>
      <c r="O185" s="45">
        <v>0</v>
      </c>
      <c r="P185" s="43">
        <v>0</v>
      </c>
      <c r="Q185" s="45">
        <v>5</v>
      </c>
      <c r="R185" s="43">
        <v>592000</v>
      </c>
      <c r="S185" s="10">
        <v>3</v>
      </c>
      <c r="T185" s="10">
        <v>110000</v>
      </c>
      <c r="U185" s="21">
        <f t="shared" si="85"/>
        <v>58</v>
      </c>
      <c r="V185" s="22">
        <f t="shared" si="86"/>
        <v>42675336</v>
      </c>
      <c r="W185" s="19">
        <f>U185-'Non Residential-Finish&amp; Imp'!U172</f>
        <v>-22</v>
      </c>
      <c r="X185" s="13">
        <f>W185/'Non Residential-Finish&amp; Imp'!U172</f>
        <v>-0.27500000000000002</v>
      </c>
      <c r="Y185" s="12">
        <f>V185-'Non Residential-Finish&amp; Imp'!V172</f>
        <v>6898546</v>
      </c>
      <c r="Z185" s="13">
        <f>Y185/'Non Residential-Finish&amp; Imp'!V172</f>
        <v>0.19282182666471753</v>
      </c>
      <c r="AA185" s="12">
        <f t="shared" si="87"/>
        <v>191374784.52000001</v>
      </c>
    </row>
    <row r="186" spans="1:40" ht="13.5" thickBot="1" x14ac:dyDescent="0.25">
      <c r="A186" s="27" t="s">
        <v>29</v>
      </c>
      <c r="B186" s="15">
        <v>2018</v>
      </c>
      <c r="C186" s="46">
        <f t="shared" ref="C186:V186" si="99">SUM(C174:C185)</f>
        <v>0</v>
      </c>
      <c r="D186" s="44">
        <f t="shared" si="99"/>
        <v>0</v>
      </c>
      <c r="E186" s="46">
        <f t="shared" si="99"/>
        <v>59</v>
      </c>
      <c r="F186" s="44">
        <f t="shared" si="99"/>
        <v>13472091</v>
      </c>
      <c r="G186" s="46">
        <f t="shared" si="99"/>
        <v>526</v>
      </c>
      <c r="H186" s="44">
        <f t="shared" si="99"/>
        <v>197074706</v>
      </c>
      <c r="I186" s="46">
        <f t="shared" si="99"/>
        <v>129</v>
      </c>
      <c r="J186" s="44">
        <f t="shared" si="99"/>
        <v>125302645.65000001</v>
      </c>
      <c r="K186" s="46">
        <f t="shared" si="99"/>
        <v>0</v>
      </c>
      <c r="L186" s="44">
        <f t="shared" si="99"/>
        <v>0</v>
      </c>
      <c r="M186" s="46">
        <f t="shared" si="99"/>
        <v>9</v>
      </c>
      <c r="N186" s="44">
        <f t="shared" si="99"/>
        <v>649392</v>
      </c>
      <c r="O186" s="46">
        <f t="shared" si="99"/>
        <v>0</v>
      </c>
      <c r="P186" s="44">
        <f t="shared" si="99"/>
        <v>0</v>
      </c>
      <c r="Q186" s="46">
        <f t="shared" si="99"/>
        <v>6</v>
      </c>
      <c r="R186" s="44">
        <f t="shared" si="99"/>
        <v>687180</v>
      </c>
      <c r="S186" s="16">
        <f t="shared" si="99"/>
        <v>77</v>
      </c>
      <c r="T186" s="16">
        <f t="shared" si="99"/>
        <v>143093296</v>
      </c>
      <c r="U186" s="23">
        <f t="shared" si="99"/>
        <v>806</v>
      </c>
      <c r="V186" s="24">
        <f t="shared" si="99"/>
        <v>480279310.64999998</v>
      </c>
      <c r="W186" s="20">
        <f>U186-'Non Residential-Finish&amp; Imp'!U173</f>
        <v>24</v>
      </c>
      <c r="X186" s="18">
        <f>W186/'Non Residential-Finish&amp; Imp'!U173</f>
        <v>3.0690537084398978E-2</v>
      </c>
      <c r="Y186" s="17">
        <f>V186-'Non Residential-Finish&amp; Imp'!V173</f>
        <v>191374784.51999998</v>
      </c>
      <c r="Z186" s="18">
        <f>Y186/'Non Residential-Finish&amp; Imp'!V173</f>
        <v>0.66241532136428349</v>
      </c>
      <c r="AA186" s="17">
        <f>Y186</f>
        <v>191374784.51999998</v>
      </c>
    </row>
    <row r="187" spans="1:40" x14ac:dyDescent="0.2">
      <c r="A187" s="26" t="s">
        <v>17</v>
      </c>
      <c r="B187" s="9">
        <v>2019</v>
      </c>
      <c r="C187" s="45">
        <v>0</v>
      </c>
      <c r="D187" s="43">
        <v>0</v>
      </c>
      <c r="E187" s="45">
        <v>3</v>
      </c>
      <c r="F187" s="43">
        <v>517516</v>
      </c>
      <c r="G187" s="45">
        <v>53</v>
      </c>
      <c r="H187" s="43">
        <v>23784139</v>
      </c>
      <c r="I187" s="45">
        <v>10</v>
      </c>
      <c r="J187" s="43">
        <v>6977313.8399999999</v>
      </c>
      <c r="K187" s="45">
        <v>0</v>
      </c>
      <c r="L187" s="43">
        <v>0</v>
      </c>
      <c r="M187" s="45">
        <v>2</v>
      </c>
      <c r="N187" s="43">
        <v>81924</v>
      </c>
      <c r="O187" s="45">
        <v>0</v>
      </c>
      <c r="P187" s="43">
        <v>0</v>
      </c>
      <c r="Q187" s="45">
        <v>3</v>
      </c>
      <c r="R187" s="43">
        <v>250000</v>
      </c>
      <c r="S187" s="10">
        <v>4</v>
      </c>
      <c r="T187" s="10">
        <v>1732050</v>
      </c>
      <c r="U187" s="21">
        <f t="shared" ref="U187:U198" si="100">SUM(C187+G187+I187+K187+M187+O187+Q187+S187+E187)</f>
        <v>75</v>
      </c>
      <c r="V187" s="22">
        <f t="shared" ref="V187:V198" si="101">SUM(D187+H187+J187+L187+N187+P187+R187+T187+F187)</f>
        <v>33342942.84</v>
      </c>
      <c r="W187" s="19">
        <f>U187-'Non Residential-Finish&amp; Imp'!U174</f>
        <v>16</v>
      </c>
      <c r="X187" s="13">
        <f>W187/'Non Residential-Finish&amp; Imp'!U174</f>
        <v>0.2711864406779661</v>
      </c>
      <c r="Y187" s="12">
        <f>V187-'Non Residential-Finish&amp; Imp'!V174</f>
        <v>20107414.240000002</v>
      </c>
      <c r="Z187" s="13">
        <f>Y187/'Non Residential-Finish&amp; Imp'!V174</f>
        <v>1.5191999388675721</v>
      </c>
      <c r="AA187" s="12">
        <f>Y187</f>
        <v>20107414.240000002</v>
      </c>
      <c r="AC187" s="26">
        <f t="array" ref="AC187:AN188">TRANSPOSE(U187:V198)</f>
        <v>75</v>
      </c>
      <c r="AD187" s="26">
        <v>56</v>
      </c>
      <c r="AE187" s="26">
        <v>65</v>
      </c>
      <c r="AF187" s="26">
        <v>66</v>
      </c>
      <c r="AG187" s="26">
        <v>66</v>
      </c>
      <c r="AH187" s="26">
        <v>74</v>
      </c>
      <c r="AI187" s="26">
        <v>69</v>
      </c>
      <c r="AJ187" s="26">
        <v>93</v>
      </c>
      <c r="AK187" s="26">
        <v>71</v>
      </c>
      <c r="AL187" s="26">
        <v>98</v>
      </c>
      <c r="AM187" s="26">
        <v>62</v>
      </c>
      <c r="AN187" s="26">
        <v>67</v>
      </c>
    </row>
    <row r="188" spans="1:40" x14ac:dyDescent="0.2">
      <c r="A188" s="26" t="s">
        <v>18</v>
      </c>
      <c r="B188" s="9">
        <v>2019</v>
      </c>
      <c r="C188" s="45">
        <v>0</v>
      </c>
      <c r="D188" s="43">
        <v>0</v>
      </c>
      <c r="E188" s="45">
        <v>7</v>
      </c>
      <c r="F188" s="43">
        <v>9920200</v>
      </c>
      <c r="G188" s="45">
        <v>37</v>
      </c>
      <c r="H188" s="43">
        <v>23238347</v>
      </c>
      <c r="I188" s="45">
        <v>8</v>
      </c>
      <c r="J188" s="43">
        <v>1636811.63</v>
      </c>
      <c r="K188" s="45">
        <v>0</v>
      </c>
      <c r="L188" s="43">
        <v>0</v>
      </c>
      <c r="M188" s="45">
        <v>1</v>
      </c>
      <c r="N188" s="43">
        <v>152693</v>
      </c>
      <c r="O188" s="45">
        <v>0</v>
      </c>
      <c r="P188" s="43">
        <v>0</v>
      </c>
      <c r="Q188" s="45">
        <v>0</v>
      </c>
      <c r="R188" s="43">
        <v>0</v>
      </c>
      <c r="S188" s="10">
        <v>3</v>
      </c>
      <c r="T188" s="10">
        <v>4106900</v>
      </c>
      <c r="U188" s="21">
        <f t="shared" si="100"/>
        <v>56</v>
      </c>
      <c r="V188" s="22">
        <f t="shared" si="101"/>
        <v>39054951.629999995</v>
      </c>
      <c r="W188" s="19">
        <f>U188-'Non Residential-Finish&amp; Imp'!U175</f>
        <v>16</v>
      </c>
      <c r="X188" s="13">
        <f>W188/'Non Residential-Finish&amp; Imp'!U175</f>
        <v>0.4</v>
      </c>
      <c r="Y188" s="12">
        <f>V188-'Non Residential-Finish&amp; Imp'!V175</f>
        <v>31608882.489999995</v>
      </c>
      <c r="Z188" s="13">
        <f>Y188/'Non Residential-Finish&amp; Imp'!V175</f>
        <v>4.2450428401474651</v>
      </c>
      <c r="AA188" s="12">
        <f t="shared" ref="AA188" si="102">AA187+Y188</f>
        <v>51716296.729999997</v>
      </c>
      <c r="AC188" s="26">
        <v>33342942.84</v>
      </c>
      <c r="AD188" s="26">
        <v>39054951.629999995</v>
      </c>
      <c r="AE188" s="26">
        <v>17872741</v>
      </c>
      <c r="AF188" s="26">
        <v>154313067</v>
      </c>
      <c r="AG188" s="26">
        <v>47134317.269999996</v>
      </c>
      <c r="AH188" s="26">
        <v>52726608.810000002</v>
      </c>
      <c r="AI188" s="26">
        <v>33052221.699999999</v>
      </c>
      <c r="AJ188" s="26">
        <v>42627958.200000003</v>
      </c>
      <c r="AK188" s="26">
        <v>69983118.960000008</v>
      </c>
      <c r="AL188" s="26">
        <v>82258094.5</v>
      </c>
      <c r="AM188" s="26">
        <v>29154616</v>
      </c>
      <c r="AN188" s="26">
        <v>54852628.280000001</v>
      </c>
    </row>
    <row r="189" spans="1:40" x14ac:dyDescent="0.2">
      <c r="A189" s="26" t="s">
        <v>19</v>
      </c>
      <c r="B189" s="9">
        <v>2019</v>
      </c>
      <c r="C189" s="45">
        <v>0</v>
      </c>
      <c r="D189" s="43">
        <v>0</v>
      </c>
      <c r="E189" s="45">
        <v>2</v>
      </c>
      <c r="F189" s="43">
        <v>46688</v>
      </c>
      <c r="G189" s="45">
        <v>53</v>
      </c>
      <c r="H189" s="43">
        <v>16114894</v>
      </c>
      <c r="I189" s="45">
        <v>6</v>
      </c>
      <c r="J189" s="43">
        <v>902293</v>
      </c>
      <c r="K189" s="45">
        <v>0</v>
      </c>
      <c r="L189" s="43">
        <v>0</v>
      </c>
      <c r="M189" s="45">
        <v>0</v>
      </c>
      <c r="N189" s="43">
        <v>0</v>
      </c>
      <c r="O189" s="45">
        <v>0</v>
      </c>
      <c r="P189" s="43">
        <v>0</v>
      </c>
      <c r="Q189" s="45">
        <v>0</v>
      </c>
      <c r="R189" s="43">
        <v>0</v>
      </c>
      <c r="S189" s="10">
        <v>4</v>
      </c>
      <c r="T189" s="10">
        <v>808866</v>
      </c>
      <c r="U189" s="21">
        <f t="shared" si="100"/>
        <v>65</v>
      </c>
      <c r="V189" s="22">
        <f t="shared" si="101"/>
        <v>17872741</v>
      </c>
      <c r="W189" s="19">
        <f>U189-'Non Residential-Finish&amp; Imp'!U176</f>
        <v>-7</v>
      </c>
      <c r="X189" s="13">
        <f>W189/'Non Residential-Finish&amp; Imp'!U176</f>
        <v>-9.7222222222222224E-2</v>
      </c>
      <c r="Y189" s="12">
        <f>V189-'Non Residential-Finish&amp; Imp'!V176</f>
        <v>-25719772</v>
      </c>
      <c r="Z189" s="13">
        <f>Y189/'Non Residential-Finish&amp; Imp'!V176</f>
        <v>-0.59000434317700379</v>
      </c>
      <c r="AA189" s="12">
        <f>AA188+Y189</f>
        <v>25996524.729999997</v>
      </c>
      <c r="AC189" s="134">
        <f>AC188/$AC$125</f>
        <v>33.342942839999999</v>
      </c>
      <c r="AD189" s="134">
        <f t="shared" ref="AD189:AN189" si="103">AD188/$AC$125</f>
        <v>39.054951629999998</v>
      </c>
      <c r="AE189" s="134">
        <f t="shared" si="103"/>
        <v>17.872741000000001</v>
      </c>
      <c r="AF189" s="134">
        <f t="shared" si="103"/>
        <v>154.31306699999999</v>
      </c>
      <c r="AG189" s="134">
        <f t="shared" si="103"/>
        <v>47.134317269999997</v>
      </c>
      <c r="AH189" s="134">
        <f t="shared" si="103"/>
        <v>52.726608810000002</v>
      </c>
      <c r="AI189" s="134">
        <f t="shared" si="103"/>
        <v>33.052221699999997</v>
      </c>
      <c r="AJ189" s="134">
        <f t="shared" si="103"/>
        <v>42.627958200000002</v>
      </c>
      <c r="AK189" s="134">
        <f t="shared" si="103"/>
        <v>69.983118960000013</v>
      </c>
      <c r="AL189" s="134">
        <f t="shared" si="103"/>
        <v>82.258094499999999</v>
      </c>
      <c r="AM189" s="134">
        <f t="shared" si="103"/>
        <v>29.154616000000001</v>
      </c>
      <c r="AN189" s="134">
        <f t="shared" si="103"/>
        <v>54.852628280000005</v>
      </c>
    </row>
    <row r="190" spans="1:40" x14ac:dyDescent="0.2">
      <c r="A190" s="26" t="s">
        <v>20</v>
      </c>
      <c r="B190" s="9">
        <v>2019</v>
      </c>
      <c r="C190" s="45">
        <v>0</v>
      </c>
      <c r="D190" s="43">
        <v>0</v>
      </c>
      <c r="E190" s="45">
        <v>8</v>
      </c>
      <c r="F190" s="43">
        <v>17136687</v>
      </c>
      <c r="G190" s="45">
        <v>39</v>
      </c>
      <c r="H190" s="43">
        <v>13861227</v>
      </c>
      <c r="I190" s="45">
        <v>10</v>
      </c>
      <c r="J190" s="43">
        <v>6779818</v>
      </c>
      <c r="K190" s="45">
        <v>0</v>
      </c>
      <c r="L190" s="43">
        <v>0</v>
      </c>
      <c r="M190" s="45">
        <v>0</v>
      </c>
      <c r="N190" s="43">
        <v>0</v>
      </c>
      <c r="O190" s="45">
        <v>0</v>
      </c>
      <c r="P190" s="43">
        <v>0</v>
      </c>
      <c r="Q190" s="45">
        <v>0</v>
      </c>
      <c r="R190" s="43">
        <v>0</v>
      </c>
      <c r="S190" s="10">
        <v>9</v>
      </c>
      <c r="T190" s="10">
        <v>116535335</v>
      </c>
      <c r="U190" s="21">
        <f t="shared" si="100"/>
        <v>66</v>
      </c>
      <c r="V190" s="22">
        <f t="shared" si="101"/>
        <v>154313067</v>
      </c>
      <c r="W190" s="19">
        <f>U190-'Non Residential-Finish&amp; Imp'!U177</f>
        <v>12</v>
      </c>
      <c r="X190" s="13">
        <f>W190/'Non Residential-Finish&amp; Imp'!U177</f>
        <v>0.22222222222222221</v>
      </c>
      <c r="Y190" s="12">
        <f>V190-'Non Residential-Finish&amp; Imp'!V177</f>
        <v>142916729</v>
      </c>
      <c r="Z190" s="13">
        <f>Y190/'Non Residential-Finish&amp; Imp'!V177</f>
        <v>12.54058356289538</v>
      </c>
      <c r="AA190" s="12">
        <f t="shared" ref="AA190:AA198" si="104">AA189+Y190</f>
        <v>168913253.72999999</v>
      </c>
    </row>
    <row r="191" spans="1:40" x14ac:dyDescent="0.2">
      <c r="A191" s="26" t="s">
        <v>21</v>
      </c>
      <c r="B191" s="9">
        <v>2019</v>
      </c>
      <c r="C191" s="45">
        <v>0</v>
      </c>
      <c r="D191" s="43">
        <v>0</v>
      </c>
      <c r="E191" s="45">
        <v>0</v>
      </c>
      <c r="F191" s="43">
        <v>0</v>
      </c>
      <c r="G191" s="45">
        <v>52</v>
      </c>
      <c r="H191" s="43">
        <v>21166705.890000001</v>
      </c>
      <c r="I191" s="45">
        <v>10</v>
      </c>
      <c r="J191" s="43">
        <v>25628111.379999999</v>
      </c>
      <c r="K191" s="45">
        <v>0</v>
      </c>
      <c r="L191" s="43">
        <v>0</v>
      </c>
      <c r="M191" s="45">
        <v>0</v>
      </c>
      <c r="N191" s="43">
        <v>0</v>
      </c>
      <c r="O191" s="45">
        <v>0</v>
      </c>
      <c r="P191" s="43">
        <v>0</v>
      </c>
      <c r="Q191" s="45">
        <v>0</v>
      </c>
      <c r="R191" s="43">
        <v>0</v>
      </c>
      <c r="S191" s="10">
        <v>4</v>
      </c>
      <c r="T191" s="10">
        <v>339500</v>
      </c>
      <c r="U191" s="21">
        <f t="shared" si="100"/>
        <v>66</v>
      </c>
      <c r="V191" s="22">
        <f t="shared" si="101"/>
        <v>47134317.269999996</v>
      </c>
      <c r="W191" s="19">
        <f>U191-'Non Residential-Finish&amp; Imp'!U178</f>
        <v>4</v>
      </c>
      <c r="X191" s="13">
        <f>W191/'Non Residential-Finish&amp; Imp'!U178</f>
        <v>6.4516129032258063E-2</v>
      </c>
      <c r="Y191" s="12">
        <f>V191-'Non Residential-Finish&amp; Imp'!V178</f>
        <v>25439152.269999996</v>
      </c>
      <c r="Z191" s="13">
        <f>Y191/'Non Residential-Finish&amp; Imp'!V178</f>
        <v>1.1725724266213231</v>
      </c>
      <c r="AA191" s="12">
        <f t="shared" si="104"/>
        <v>194352406</v>
      </c>
    </row>
    <row r="192" spans="1:40" ht="12.75" customHeight="1" x14ac:dyDescent="0.2">
      <c r="A192" s="26" t="s">
        <v>22</v>
      </c>
      <c r="B192" s="9">
        <v>2019</v>
      </c>
      <c r="C192" s="45">
        <v>1</v>
      </c>
      <c r="D192" s="43">
        <v>45000</v>
      </c>
      <c r="E192" s="45">
        <v>8</v>
      </c>
      <c r="F192" s="43">
        <v>2210089</v>
      </c>
      <c r="G192" s="45">
        <v>42</v>
      </c>
      <c r="H192" s="43">
        <v>25592564</v>
      </c>
      <c r="I192" s="45">
        <v>17</v>
      </c>
      <c r="J192" s="43">
        <v>2305955.81</v>
      </c>
      <c r="K192" s="45">
        <v>0</v>
      </c>
      <c r="L192" s="43">
        <v>0</v>
      </c>
      <c r="M192" s="45">
        <v>0</v>
      </c>
      <c r="N192" s="43">
        <v>0</v>
      </c>
      <c r="O192" s="45">
        <v>0</v>
      </c>
      <c r="P192" s="43">
        <v>0</v>
      </c>
      <c r="Q192" s="45">
        <v>0</v>
      </c>
      <c r="R192" s="43">
        <v>0</v>
      </c>
      <c r="S192" s="10">
        <v>6</v>
      </c>
      <c r="T192" s="10">
        <v>22573000</v>
      </c>
      <c r="U192" s="21">
        <f t="shared" si="100"/>
        <v>74</v>
      </c>
      <c r="V192" s="22">
        <f t="shared" si="101"/>
        <v>52726608.810000002</v>
      </c>
      <c r="W192" s="19">
        <f>U192-'Non Residential-Finish&amp; Imp'!U179</f>
        <v>-12</v>
      </c>
      <c r="X192" s="13">
        <f>W192/'Non Residential-Finish&amp; Imp'!U179</f>
        <v>-0.13953488372093023</v>
      </c>
      <c r="Y192" s="12">
        <f>V192-'Non Residential-Finish&amp; Imp'!V179</f>
        <v>20668185.890000001</v>
      </c>
      <c r="Z192" s="13">
        <f>Y192/'Non Residential-Finish&amp; Imp'!V179</f>
        <v>0.64470376292608966</v>
      </c>
      <c r="AA192" s="12">
        <f t="shared" si="104"/>
        <v>215020591.88999999</v>
      </c>
    </row>
    <row r="193" spans="1:40" x14ac:dyDescent="0.2">
      <c r="A193" s="26" t="s">
        <v>23</v>
      </c>
      <c r="B193" s="9">
        <v>2019</v>
      </c>
      <c r="C193" s="45">
        <v>0</v>
      </c>
      <c r="D193" s="43">
        <v>0</v>
      </c>
      <c r="E193" s="45">
        <v>0</v>
      </c>
      <c r="F193" s="43">
        <v>0</v>
      </c>
      <c r="G193" s="45">
        <v>49</v>
      </c>
      <c r="H193" s="43">
        <v>25381845</v>
      </c>
      <c r="I193" s="45">
        <v>14</v>
      </c>
      <c r="J193" s="43">
        <v>5937376.7000000002</v>
      </c>
      <c r="K193" s="45">
        <v>0</v>
      </c>
      <c r="L193" s="43">
        <v>0</v>
      </c>
      <c r="M193" s="45">
        <v>0</v>
      </c>
      <c r="N193" s="43">
        <v>0</v>
      </c>
      <c r="O193" s="45">
        <v>0</v>
      </c>
      <c r="P193" s="43">
        <v>0</v>
      </c>
      <c r="Q193" s="45">
        <v>0</v>
      </c>
      <c r="R193" s="43">
        <v>0</v>
      </c>
      <c r="S193" s="10">
        <v>6</v>
      </c>
      <c r="T193" s="10">
        <v>1733000</v>
      </c>
      <c r="U193" s="21">
        <f t="shared" si="100"/>
        <v>69</v>
      </c>
      <c r="V193" s="22">
        <f t="shared" si="101"/>
        <v>33052221.699999999</v>
      </c>
      <c r="W193" s="19">
        <f>U193-'Non Residential-Finish&amp; Imp'!U180</f>
        <v>4</v>
      </c>
      <c r="X193" s="13">
        <f>W193/'Non Residential-Finish&amp; Imp'!U180</f>
        <v>6.1538461538461542E-2</v>
      </c>
      <c r="Y193" s="12">
        <f>V193-'Non Residential-Finish&amp; Imp'!V180</f>
        <v>-122131315.14999999</v>
      </c>
      <c r="Z193" s="13">
        <f>Y193/'Non Residential-Finish&amp; Imp'!V180</f>
        <v>-0.78701206087377562</v>
      </c>
      <c r="AA193" s="12">
        <f t="shared" si="104"/>
        <v>92889276.739999995</v>
      </c>
    </row>
    <row r="194" spans="1:40" x14ac:dyDescent="0.2">
      <c r="A194" s="26" t="s">
        <v>24</v>
      </c>
      <c r="B194" s="9">
        <v>2019</v>
      </c>
      <c r="C194" s="45">
        <v>0</v>
      </c>
      <c r="D194" s="43">
        <v>0</v>
      </c>
      <c r="E194" s="45">
        <v>7</v>
      </c>
      <c r="F194" s="43">
        <v>8682127</v>
      </c>
      <c r="G194" s="45">
        <v>63</v>
      </c>
      <c r="H194" s="43">
        <v>28401323</v>
      </c>
      <c r="I194" s="45">
        <v>17</v>
      </c>
      <c r="J194" s="43">
        <v>3581508.2</v>
      </c>
      <c r="K194" s="45">
        <v>0</v>
      </c>
      <c r="L194" s="43">
        <v>0</v>
      </c>
      <c r="M194" s="45">
        <v>0</v>
      </c>
      <c r="N194" s="43">
        <v>0</v>
      </c>
      <c r="O194" s="45">
        <v>0</v>
      </c>
      <c r="P194" s="43">
        <v>0</v>
      </c>
      <c r="Q194" s="45">
        <v>1</v>
      </c>
      <c r="R194" s="43">
        <v>125000</v>
      </c>
      <c r="S194" s="10">
        <v>5</v>
      </c>
      <c r="T194" s="10">
        <v>1838000</v>
      </c>
      <c r="U194" s="21">
        <f t="shared" si="100"/>
        <v>93</v>
      </c>
      <c r="V194" s="22">
        <f t="shared" si="101"/>
        <v>42627958.200000003</v>
      </c>
      <c r="W194" s="19">
        <f>U194-'Non Residential-Finish&amp; Imp'!U181</f>
        <v>27</v>
      </c>
      <c r="X194" s="13">
        <f>W194/'Non Residential-Finish&amp; Imp'!U181</f>
        <v>0.40909090909090912</v>
      </c>
      <c r="Y194" s="12">
        <f>V194-'Non Residential-Finish&amp; Imp'!V181</f>
        <v>11487893.200000003</v>
      </c>
      <c r="Z194" s="13">
        <f>Y194/'Non Residential-Finish&amp; Imp'!V181</f>
        <v>0.36891037960261169</v>
      </c>
      <c r="AA194" s="12">
        <f t="shared" si="104"/>
        <v>104377169.94</v>
      </c>
    </row>
    <row r="195" spans="1:40" x14ac:dyDescent="0.2">
      <c r="A195" s="26" t="s">
        <v>25</v>
      </c>
      <c r="B195" s="9">
        <v>2019</v>
      </c>
      <c r="C195" s="45">
        <v>1</v>
      </c>
      <c r="D195" s="43">
        <v>40000</v>
      </c>
      <c r="E195" s="45">
        <v>11</v>
      </c>
      <c r="F195" s="43">
        <v>48592080</v>
      </c>
      <c r="G195" s="45">
        <v>43</v>
      </c>
      <c r="H195" s="43">
        <v>15225220</v>
      </c>
      <c r="I195" s="45">
        <v>10</v>
      </c>
      <c r="J195" s="43">
        <v>5691758.96</v>
      </c>
      <c r="K195" s="45">
        <v>0</v>
      </c>
      <c r="L195" s="43">
        <v>0</v>
      </c>
      <c r="M195" s="45">
        <v>1</v>
      </c>
      <c r="N195" s="43">
        <v>45360</v>
      </c>
      <c r="O195" s="45">
        <v>0</v>
      </c>
      <c r="P195" s="43">
        <v>0</v>
      </c>
      <c r="Q195" s="45">
        <v>3</v>
      </c>
      <c r="R195" s="43">
        <v>200000</v>
      </c>
      <c r="S195" s="10">
        <v>2</v>
      </c>
      <c r="T195" s="10">
        <v>188700</v>
      </c>
      <c r="U195" s="21">
        <f t="shared" si="100"/>
        <v>71</v>
      </c>
      <c r="V195" s="22">
        <f t="shared" si="101"/>
        <v>69983118.960000008</v>
      </c>
      <c r="W195" s="19">
        <f>U195-'Non Residential-Finish&amp; Imp'!U182</f>
        <v>-3</v>
      </c>
      <c r="X195" s="13">
        <f>W195/'Non Residential-Finish&amp; Imp'!U182</f>
        <v>-4.0540540540540543E-2</v>
      </c>
      <c r="Y195" s="12">
        <f>V195-'Non Residential-Finish&amp; Imp'!V182</f>
        <v>-13251023.780000001</v>
      </c>
      <c r="Z195" s="13">
        <f>Y195/'Non Residential-Finish&amp; Imp'!V182</f>
        <v>-0.15920178118963108</v>
      </c>
      <c r="AA195" s="12">
        <f t="shared" si="104"/>
        <v>91126146.159999996</v>
      </c>
    </row>
    <row r="196" spans="1:40" x14ac:dyDescent="0.2">
      <c r="A196" s="26" t="s">
        <v>26</v>
      </c>
      <c r="B196" s="9">
        <v>2019</v>
      </c>
      <c r="C196" s="45">
        <v>1</v>
      </c>
      <c r="D196" s="43">
        <v>100000</v>
      </c>
      <c r="E196" s="45">
        <v>4</v>
      </c>
      <c r="F196" s="43">
        <v>50604000</v>
      </c>
      <c r="G196" s="45">
        <v>72</v>
      </c>
      <c r="H196" s="43">
        <v>27410105</v>
      </c>
      <c r="I196" s="45">
        <v>12</v>
      </c>
      <c r="J196" s="43">
        <v>3673989.5</v>
      </c>
      <c r="K196" s="45">
        <v>0</v>
      </c>
      <c r="L196" s="43">
        <v>0</v>
      </c>
      <c r="M196" s="45">
        <v>0</v>
      </c>
      <c r="N196" s="43">
        <v>0</v>
      </c>
      <c r="O196" s="45">
        <v>0</v>
      </c>
      <c r="P196" s="43">
        <v>0</v>
      </c>
      <c r="Q196" s="45">
        <v>1</v>
      </c>
      <c r="R196" s="43">
        <v>75000</v>
      </c>
      <c r="S196" s="10">
        <v>8</v>
      </c>
      <c r="T196" s="10">
        <v>395000</v>
      </c>
      <c r="U196" s="21">
        <f t="shared" si="100"/>
        <v>98</v>
      </c>
      <c r="V196" s="22">
        <f t="shared" si="101"/>
        <v>82258094.5</v>
      </c>
      <c r="W196" s="19">
        <f>U196-'Non Residential-Finish&amp; Imp'!U183</f>
        <v>4</v>
      </c>
      <c r="X196" s="13">
        <f>W196/'Non Residential-Finish&amp; Imp'!U183</f>
        <v>4.2553191489361701E-2</v>
      </c>
      <c r="Y196" s="12">
        <f>V196-'Non Residential-Finish&amp; Imp'!V183</f>
        <v>53069504.5</v>
      </c>
      <c r="Z196" s="13">
        <f>Y196/'Non Residential-Finish&amp; Imp'!V183</f>
        <v>1.8181592361946912</v>
      </c>
      <c r="AA196" s="12">
        <f t="shared" si="104"/>
        <v>144195650.66</v>
      </c>
    </row>
    <row r="197" spans="1:40" x14ac:dyDescent="0.2">
      <c r="A197" s="26" t="s">
        <v>27</v>
      </c>
      <c r="B197" s="9">
        <v>2019</v>
      </c>
      <c r="C197" s="45">
        <v>1</v>
      </c>
      <c r="D197" s="43">
        <v>2786400</v>
      </c>
      <c r="E197" s="45">
        <v>1</v>
      </c>
      <c r="F197" s="43">
        <v>180000</v>
      </c>
      <c r="G197" s="45">
        <v>41</v>
      </c>
      <c r="H197" s="43">
        <v>22560924</v>
      </c>
      <c r="I197" s="45">
        <v>13</v>
      </c>
      <c r="J197" s="43">
        <v>2605042</v>
      </c>
      <c r="K197" s="45">
        <v>0</v>
      </c>
      <c r="L197" s="43">
        <v>0</v>
      </c>
      <c r="M197" s="45">
        <v>0</v>
      </c>
      <c r="N197" s="43">
        <v>0</v>
      </c>
      <c r="O197" s="45">
        <v>0</v>
      </c>
      <c r="P197" s="43">
        <v>0</v>
      </c>
      <c r="Q197" s="45">
        <v>1</v>
      </c>
      <c r="R197" s="43">
        <v>40000</v>
      </c>
      <c r="S197" s="10">
        <v>5</v>
      </c>
      <c r="T197" s="10">
        <v>982250</v>
      </c>
      <c r="U197" s="21">
        <f t="shared" si="100"/>
        <v>62</v>
      </c>
      <c r="V197" s="22">
        <f t="shared" si="101"/>
        <v>29154616</v>
      </c>
      <c r="W197" s="19">
        <f>U197-'Non Residential-Finish&amp; Imp'!U184</f>
        <v>-14</v>
      </c>
      <c r="X197" s="13">
        <f>W197/'Non Residential-Finish&amp; Imp'!U184</f>
        <v>-0.18421052631578946</v>
      </c>
      <c r="Y197" s="12">
        <f>V197-'Non Residential-Finish&amp; Imp'!V184</f>
        <v>19721012.600000001</v>
      </c>
      <c r="Z197" s="13">
        <f>Y197/'Non Residential-Finish&amp; Imp'!V184</f>
        <v>2.0905068576446619</v>
      </c>
      <c r="AA197" s="12">
        <f t="shared" si="104"/>
        <v>163916663.25999999</v>
      </c>
    </row>
    <row r="198" spans="1:40" x14ac:dyDescent="0.2">
      <c r="A198" s="26" t="s">
        <v>28</v>
      </c>
      <c r="B198" s="9">
        <v>2019</v>
      </c>
      <c r="C198" s="45">
        <v>0</v>
      </c>
      <c r="D198" s="43">
        <v>0</v>
      </c>
      <c r="E198" s="45">
        <v>3</v>
      </c>
      <c r="F198" s="43">
        <v>409238</v>
      </c>
      <c r="G198" s="45">
        <v>54</v>
      </c>
      <c r="H198" s="43">
        <v>53026137.280000001</v>
      </c>
      <c r="I198" s="45">
        <v>5</v>
      </c>
      <c r="J198" s="43">
        <v>568000</v>
      </c>
      <c r="K198" s="45">
        <v>0</v>
      </c>
      <c r="L198" s="43">
        <v>0</v>
      </c>
      <c r="M198" s="45">
        <v>0</v>
      </c>
      <c r="N198" s="43">
        <v>0</v>
      </c>
      <c r="O198" s="45">
        <v>0</v>
      </c>
      <c r="P198" s="43">
        <v>0</v>
      </c>
      <c r="Q198" s="45">
        <v>0</v>
      </c>
      <c r="R198" s="43">
        <v>0</v>
      </c>
      <c r="S198" s="10">
        <v>5</v>
      </c>
      <c r="T198" s="10">
        <v>849253</v>
      </c>
      <c r="U198" s="21">
        <f t="shared" si="100"/>
        <v>67</v>
      </c>
      <c r="V198" s="22">
        <f t="shared" si="101"/>
        <v>54852628.280000001</v>
      </c>
      <c r="W198" s="19">
        <f>U198-'Non Residential-Finish&amp; Imp'!U185</f>
        <v>9</v>
      </c>
      <c r="X198" s="13">
        <f>W198/'Non Residential-Finish&amp; Imp'!U185</f>
        <v>0.15517241379310345</v>
      </c>
      <c r="Y198" s="12">
        <f>V198-'Non Residential-Finish&amp; Imp'!V185</f>
        <v>12177292.280000001</v>
      </c>
      <c r="Z198" s="13">
        <f>Y198/'Non Residential-Finish&amp; Imp'!V185</f>
        <v>0.28534730880619197</v>
      </c>
      <c r="AA198" s="12">
        <f t="shared" si="104"/>
        <v>176093955.53999999</v>
      </c>
    </row>
    <row r="199" spans="1:40" ht="13.5" thickBot="1" x14ac:dyDescent="0.25">
      <c r="A199" s="27" t="s">
        <v>29</v>
      </c>
      <c r="B199" s="15">
        <v>2019</v>
      </c>
      <c r="C199" s="46">
        <f>SUM(C187:C198)</f>
        <v>4</v>
      </c>
      <c r="D199" s="44">
        <f t="shared" ref="D199:T199" si="105">SUM(D187:D198)</f>
        <v>2971400</v>
      </c>
      <c r="E199" s="46">
        <f t="shared" si="105"/>
        <v>54</v>
      </c>
      <c r="F199" s="44">
        <f t="shared" si="105"/>
        <v>138298625</v>
      </c>
      <c r="G199" s="46">
        <f t="shared" si="105"/>
        <v>598</v>
      </c>
      <c r="H199" s="44">
        <f t="shared" si="105"/>
        <v>295763431.16999996</v>
      </c>
      <c r="I199" s="46">
        <f t="shared" si="105"/>
        <v>132</v>
      </c>
      <c r="J199" s="44">
        <f t="shared" si="105"/>
        <v>66287979.020000003</v>
      </c>
      <c r="K199" s="46">
        <f t="shared" si="105"/>
        <v>0</v>
      </c>
      <c r="L199" s="44">
        <f t="shared" si="105"/>
        <v>0</v>
      </c>
      <c r="M199" s="46">
        <f t="shared" si="105"/>
        <v>4</v>
      </c>
      <c r="N199" s="44">
        <f t="shared" si="105"/>
        <v>279977</v>
      </c>
      <c r="O199" s="46">
        <f t="shared" si="105"/>
        <v>0</v>
      </c>
      <c r="P199" s="44">
        <f t="shared" si="105"/>
        <v>0</v>
      </c>
      <c r="Q199" s="46">
        <f t="shared" si="105"/>
        <v>9</v>
      </c>
      <c r="R199" s="44">
        <f t="shared" si="105"/>
        <v>690000</v>
      </c>
      <c r="S199" s="16">
        <f t="shared" si="105"/>
        <v>61</v>
      </c>
      <c r="T199" s="16">
        <f t="shared" si="105"/>
        <v>152081854</v>
      </c>
      <c r="U199" s="23">
        <f t="shared" ref="U199:V199" si="106">SUM(U187:U198)</f>
        <v>862</v>
      </c>
      <c r="V199" s="24">
        <f t="shared" si="106"/>
        <v>656373266.18999994</v>
      </c>
      <c r="W199" s="20">
        <f>U199-'Non Residential-Finish&amp; Imp'!U186</f>
        <v>56</v>
      </c>
      <c r="X199" s="18">
        <f>W199/'Non Residential-Finish&amp; Imp'!U186</f>
        <v>6.9478908188585611E-2</v>
      </c>
      <c r="Y199" s="17">
        <f>V199-'Non Residential-Finish&amp; Imp'!V186</f>
        <v>176093955.53999996</v>
      </c>
      <c r="Z199" s="18">
        <f>Y199/'Non Residential-Finish&amp; Imp'!V186</f>
        <v>0.36664905532090919</v>
      </c>
      <c r="AA199" s="17">
        <f>Y199</f>
        <v>176093955.53999996</v>
      </c>
    </row>
    <row r="200" spans="1:40" x14ac:dyDescent="0.2">
      <c r="A200" s="26" t="s">
        <v>17</v>
      </c>
      <c r="B200" s="9">
        <v>2020</v>
      </c>
      <c r="C200" s="45">
        <v>1</v>
      </c>
      <c r="D200" s="45">
        <v>30000</v>
      </c>
      <c r="E200" s="45">
        <v>5</v>
      </c>
      <c r="F200" s="45">
        <v>310600</v>
      </c>
      <c r="G200" s="45">
        <v>38</v>
      </c>
      <c r="H200" s="45">
        <v>89380388</v>
      </c>
      <c r="I200" s="45">
        <v>14</v>
      </c>
      <c r="J200" s="45">
        <v>24221291.399999999</v>
      </c>
      <c r="K200" s="45">
        <v>0</v>
      </c>
      <c r="L200" s="45">
        <v>0</v>
      </c>
      <c r="M200" s="45">
        <v>1</v>
      </c>
      <c r="N200" s="45">
        <v>13923</v>
      </c>
      <c r="O200" s="45">
        <v>0</v>
      </c>
      <c r="P200" s="45">
        <v>0</v>
      </c>
      <c r="Q200" s="45">
        <v>0</v>
      </c>
      <c r="R200" s="45">
        <v>0</v>
      </c>
      <c r="S200" s="45">
        <v>8</v>
      </c>
      <c r="T200" s="45">
        <v>16445941</v>
      </c>
      <c r="U200" s="21">
        <f t="shared" ref="U200:U211" si="107">SUM(C200+G200+I200+K200+M200+O200+Q200+S200+E200)</f>
        <v>67</v>
      </c>
      <c r="V200" s="22">
        <f t="shared" ref="V200:V211" si="108">SUM(D200+H200+J200+L200+N200+P200+R200+T200+F200)</f>
        <v>130402143.40000001</v>
      </c>
      <c r="W200" s="19">
        <f>U200-'Non Residential-Finish&amp; Imp'!U187</f>
        <v>-8</v>
      </c>
      <c r="X200" s="13">
        <f>W200/'Non Residential-Finish&amp; Imp'!U187</f>
        <v>-0.10666666666666667</v>
      </c>
      <c r="Y200" s="12">
        <f>V200-'Non Residential-Finish&amp; Imp'!V187</f>
        <v>97059200.560000002</v>
      </c>
      <c r="Z200" s="13">
        <f>Y200/'Non Residential-Finish&amp; Imp'!V187</f>
        <v>2.910936836791818</v>
      </c>
      <c r="AA200" s="12">
        <f>Y200</f>
        <v>97059200.560000002</v>
      </c>
      <c r="AC200" s="26">
        <f t="array" ref="AC200:AN201">TRANSPOSE(U200:V211)</f>
        <v>67</v>
      </c>
      <c r="AD200" s="26">
        <v>62</v>
      </c>
      <c r="AE200" s="26">
        <v>91</v>
      </c>
      <c r="AF200" s="26">
        <v>57</v>
      </c>
      <c r="AG200" s="26">
        <v>56</v>
      </c>
      <c r="AH200" s="26">
        <v>59</v>
      </c>
      <c r="AI200" s="26">
        <v>60</v>
      </c>
      <c r="AJ200" s="26">
        <v>66</v>
      </c>
      <c r="AK200" s="26">
        <v>54</v>
      </c>
      <c r="AL200" s="26">
        <v>58</v>
      </c>
      <c r="AM200" s="26">
        <v>58</v>
      </c>
      <c r="AN200" s="26">
        <v>38</v>
      </c>
    </row>
    <row r="201" spans="1:40" ht="12.75" customHeight="1" x14ac:dyDescent="0.2">
      <c r="A201" s="26" t="s">
        <v>18</v>
      </c>
      <c r="B201" s="9">
        <v>2020</v>
      </c>
      <c r="C201" s="45">
        <v>1</v>
      </c>
      <c r="D201" s="45">
        <v>119280</v>
      </c>
      <c r="E201" s="45">
        <v>3</v>
      </c>
      <c r="F201" s="45">
        <v>618000</v>
      </c>
      <c r="G201" s="45">
        <v>41</v>
      </c>
      <c r="H201" s="45">
        <v>19354054</v>
      </c>
      <c r="I201" s="45">
        <v>15</v>
      </c>
      <c r="J201" s="45">
        <v>62113444</v>
      </c>
      <c r="K201" s="45">
        <v>0</v>
      </c>
      <c r="L201" s="45">
        <v>0</v>
      </c>
      <c r="M201" s="45">
        <v>1</v>
      </c>
      <c r="N201" s="45">
        <v>30000</v>
      </c>
      <c r="O201" s="45">
        <v>0</v>
      </c>
      <c r="P201" s="45">
        <v>0</v>
      </c>
      <c r="Q201" s="45">
        <v>0</v>
      </c>
      <c r="R201" s="45">
        <v>0</v>
      </c>
      <c r="S201" s="45">
        <v>1</v>
      </c>
      <c r="T201" s="45">
        <v>250000</v>
      </c>
      <c r="U201" s="21">
        <f t="shared" si="107"/>
        <v>62</v>
      </c>
      <c r="V201" s="22">
        <f t="shared" si="108"/>
        <v>82484778</v>
      </c>
      <c r="W201" s="19">
        <f>U201-'Non Residential-Finish&amp; Imp'!U188</f>
        <v>6</v>
      </c>
      <c r="X201" s="13">
        <f>W201/'Non Residential-Finish&amp; Imp'!U188</f>
        <v>0.10714285714285714</v>
      </c>
      <c r="Y201" s="12">
        <f>V201-'Non Residential-Finish&amp; Imp'!V188</f>
        <v>43429826.370000005</v>
      </c>
      <c r="Z201" s="13">
        <f>Y201/'Non Residential-Finish&amp; Imp'!V188</f>
        <v>1.1120184395936994</v>
      </c>
      <c r="AA201" s="12">
        <f t="shared" ref="AA201" si="109">AA200+Y201</f>
        <v>140489026.93000001</v>
      </c>
      <c r="AC201" s="26">
        <v>130402143.40000001</v>
      </c>
      <c r="AD201" s="26">
        <v>82484778</v>
      </c>
      <c r="AE201" s="26">
        <v>84752591.700000003</v>
      </c>
      <c r="AF201" s="26">
        <v>34603289.299999997</v>
      </c>
      <c r="AG201" s="26">
        <v>34228846</v>
      </c>
      <c r="AH201" s="26">
        <v>28151425</v>
      </c>
      <c r="AI201" s="26">
        <v>27158476.060000002</v>
      </c>
      <c r="AJ201" s="26">
        <v>21424715.699999999</v>
      </c>
      <c r="AK201" s="26">
        <v>59873221</v>
      </c>
      <c r="AL201" s="26">
        <v>30890502</v>
      </c>
      <c r="AM201" s="26">
        <v>82045699</v>
      </c>
      <c r="AN201" s="26">
        <v>31882899.5</v>
      </c>
    </row>
    <row r="202" spans="1:40" ht="12.75" customHeight="1" x14ac:dyDescent="0.2">
      <c r="A202" s="26" t="s">
        <v>19</v>
      </c>
      <c r="B202" s="9">
        <v>2020</v>
      </c>
      <c r="C202" s="45">
        <v>2</v>
      </c>
      <c r="D202" s="45">
        <v>5173223</v>
      </c>
      <c r="E202" s="45">
        <v>9</v>
      </c>
      <c r="F202" s="45">
        <v>572364</v>
      </c>
      <c r="G202" s="45">
        <v>60</v>
      </c>
      <c r="H202" s="45">
        <v>72985347</v>
      </c>
      <c r="I202" s="45">
        <v>13</v>
      </c>
      <c r="J202" s="45">
        <v>3590592.7</v>
      </c>
      <c r="K202" s="45">
        <v>0</v>
      </c>
      <c r="L202" s="45">
        <v>0</v>
      </c>
      <c r="M202" s="45">
        <v>4</v>
      </c>
      <c r="N202" s="45">
        <v>771065</v>
      </c>
      <c r="O202" s="45">
        <v>0</v>
      </c>
      <c r="P202" s="45">
        <v>0</v>
      </c>
      <c r="Q202" s="45">
        <v>0</v>
      </c>
      <c r="R202" s="45">
        <v>0</v>
      </c>
      <c r="S202" s="45">
        <v>3</v>
      </c>
      <c r="T202" s="45">
        <v>1660000</v>
      </c>
      <c r="U202" s="21">
        <f t="shared" si="107"/>
        <v>91</v>
      </c>
      <c r="V202" s="22">
        <f t="shared" si="108"/>
        <v>84752591.700000003</v>
      </c>
      <c r="W202" s="19">
        <f>U202-'Non Residential-Finish&amp; Imp'!U189</f>
        <v>26</v>
      </c>
      <c r="X202" s="13">
        <f>W202/'Non Residential-Finish&amp; Imp'!U189</f>
        <v>0.4</v>
      </c>
      <c r="Y202" s="12">
        <f>V202-'Non Residential-Finish&amp; Imp'!V189</f>
        <v>66879850.700000003</v>
      </c>
      <c r="Z202" s="13">
        <f>Y202/'Non Residential-Finish&amp; Imp'!V189</f>
        <v>3.742003014534816</v>
      </c>
      <c r="AA202" s="12">
        <f>AA201+Y202</f>
        <v>207368877.63</v>
      </c>
      <c r="AC202" s="148">
        <f>AC201/$AC$125</f>
        <v>130.4021434</v>
      </c>
      <c r="AD202" s="148">
        <f t="shared" ref="AD202:AN202" si="110">AD201/$AC$125</f>
        <v>82.484778000000006</v>
      </c>
      <c r="AE202" s="148">
        <f t="shared" si="110"/>
        <v>84.752591699999996</v>
      </c>
      <c r="AF202" s="148">
        <f t="shared" si="110"/>
        <v>34.6032893</v>
      </c>
      <c r="AG202" s="148">
        <f t="shared" si="110"/>
        <v>34.228845999999997</v>
      </c>
      <c r="AH202" s="148">
        <f t="shared" si="110"/>
        <v>28.151425</v>
      </c>
      <c r="AI202" s="148">
        <f t="shared" si="110"/>
        <v>27.158476060000002</v>
      </c>
      <c r="AJ202" s="148">
        <f t="shared" si="110"/>
        <v>21.4247157</v>
      </c>
      <c r="AK202" s="148">
        <f t="shared" si="110"/>
        <v>59.873221000000001</v>
      </c>
      <c r="AL202" s="148">
        <f t="shared" si="110"/>
        <v>30.890502000000001</v>
      </c>
      <c r="AM202" s="148">
        <f t="shared" si="110"/>
        <v>82.045698999999999</v>
      </c>
      <c r="AN202" s="148">
        <f t="shared" si="110"/>
        <v>31.882899500000001</v>
      </c>
    </row>
    <row r="203" spans="1:40" ht="12.75" customHeight="1" x14ac:dyDescent="0.2">
      <c r="A203" s="26" t="s">
        <v>20</v>
      </c>
      <c r="B203" s="9">
        <v>2020</v>
      </c>
      <c r="C203" s="45">
        <v>2</v>
      </c>
      <c r="D203" s="45">
        <v>308090</v>
      </c>
      <c r="E203" s="45">
        <v>6</v>
      </c>
      <c r="F203" s="45">
        <v>431223</v>
      </c>
      <c r="G203" s="45">
        <v>42</v>
      </c>
      <c r="H203" s="45">
        <v>29691875.300000001</v>
      </c>
      <c r="I203" s="45">
        <v>4</v>
      </c>
      <c r="J203" s="45">
        <v>1763101</v>
      </c>
      <c r="K203" s="45">
        <v>0</v>
      </c>
      <c r="L203" s="45">
        <v>0</v>
      </c>
      <c r="M203" s="45">
        <v>0</v>
      </c>
      <c r="N203" s="45">
        <v>0</v>
      </c>
      <c r="O203" s="45">
        <v>0</v>
      </c>
      <c r="P203" s="45">
        <v>0</v>
      </c>
      <c r="Q203" s="45">
        <v>1</v>
      </c>
      <c r="R203" s="45">
        <v>44000</v>
      </c>
      <c r="S203" s="45">
        <v>2</v>
      </c>
      <c r="T203" s="45">
        <v>2365000</v>
      </c>
      <c r="U203" s="21">
        <f t="shared" si="107"/>
        <v>57</v>
      </c>
      <c r="V203" s="22">
        <f t="shared" si="108"/>
        <v>34603289.299999997</v>
      </c>
      <c r="W203" s="19">
        <f>U203-'Non Residential-Finish&amp; Imp'!U190</f>
        <v>-9</v>
      </c>
      <c r="X203" s="13">
        <f>W203/'Non Residential-Finish&amp; Imp'!U190</f>
        <v>-0.13636363636363635</v>
      </c>
      <c r="Y203" s="12">
        <f>V203-'Non Residential-Finish&amp; Imp'!V190</f>
        <v>-119709777.7</v>
      </c>
      <c r="Z203" s="13">
        <f>Y203/'Non Residential-Finish&amp; Imp'!V190</f>
        <v>-0.77575917598734523</v>
      </c>
      <c r="AA203" s="12">
        <f t="shared" ref="AA203:AA211" si="111">AA202+Y203</f>
        <v>87659099.929999992</v>
      </c>
    </row>
    <row r="204" spans="1:40" ht="12.75" customHeight="1" x14ac:dyDescent="0.2">
      <c r="A204" s="26" t="s">
        <v>21</v>
      </c>
      <c r="B204" s="9">
        <v>2020</v>
      </c>
      <c r="C204" s="45">
        <v>0</v>
      </c>
      <c r="D204" s="45">
        <v>0</v>
      </c>
      <c r="E204" s="45">
        <v>2</v>
      </c>
      <c r="F204" s="45">
        <v>731769</v>
      </c>
      <c r="G204" s="45">
        <v>38</v>
      </c>
      <c r="H204" s="45">
        <v>27210149</v>
      </c>
      <c r="I204" s="45">
        <v>8</v>
      </c>
      <c r="J204" s="45">
        <v>4354039</v>
      </c>
      <c r="K204" s="45">
        <v>0</v>
      </c>
      <c r="L204" s="45">
        <v>0</v>
      </c>
      <c r="M204" s="45">
        <v>0</v>
      </c>
      <c r="N204" s="45">
        <v>0</v>
      </c>
      <c r="O204" s="45">
        <v>0</v>
      </c>
      <c r="P204" s="45">
        <v>0</v>
      </c>
      <c r="Q204" s="45">
        <v>1</v>
      </c>
      <c r="R204" s="45">
        <v>376000</v>
      </c>
      <c r="S204" s="45">
        <v>7</v>
      </c>
      <c r="T204" s="45">
        <v>1556889</v>
      </c>
      <c r="U204" s="21">
        <f t="shared" si="107"/>
        <v>56</v>
      </c>
      <c r="V204" s="22">
        <f t="shared" si="108"/>
        <v>34228846</v>
      </c>
      <c r="W204" s="19">
        <f>U204-'Non Residential-Finish&amp; Imp'!U191</f>
        <v>-10</v>
      </c>
      <c r="X204" s="13">
        <f>W204/'Non Residential-Finish&amp; Imp'!U191</f>
        <v>-0.15151515151515152</v>
      </c>
      <c r="Y204" s="12">
        <f>V204-'Non Residential-Finish&amp; Imp'!V191</f>
        <v>-12905471.269999996</v>
      </c>
      <c r="Z204" s="13">
        <f>Y204/'Non Residential-Finish&amp; Imp'!V191</f>
        <v>-0.27380201979108876</v>
      </c>
      <c r="AA204" s="12">
        <f t="shared" si="111"/>
        <v>74753628.659999996</v>
      </c>
    </row>
    <row r="205" spans="1:40" ht="12.75" customHeight="1" x14ac:dyDescent="0.2">
      <c r="A205" s="26" t="s">
        <v>22</v>
      </c>
      <c r="B205" s="9">
        <v>2020</v>
      </c>
      <c r="C205" s="45">
        <v>0</v>
      </c>
      <c r="D205" s="45">
        <v>0</v>
      </c>
      <c r="E205" s="45">
        <v>4</v>
      </c>
      <c r="F205" s="45">
        <v>188810</v>
      </c>
      <c r="G205" s="45">
        <v>46</v>
      </c>
      <c r="H205" s="45">
        <v>26088145</v>
      </c>
      <c r="I205" s="45">
        <v>7</v>
      </c>
      <c r="J205" s="45">
        <v>1642000</v>
      </c>
      <c r="K205" s="45">
        <v>0</v>
      </c>
      <c r="L205" s="45">
        <v>0</v>
      </c>
      <c r="M205" s="45">
        <v>2</v>
      </c>
      <c r="N205" s="45">
        <v>232470</v>
      </c>
      <c r="O205" s="45">
        <v>0</v>
      </c>
      <c r="P205" s="45">
        <v>0</v>
      </c>
      <c r="Q205" s="45">
        <v>0</v>
      </c>
      <c r="R205" s="45">
        <v>0</v>
      </c>
      <c r="S205" s="45">
        <v>0</v>
      </c>
      <c r="T205" s="45">
        <v>0</v>
      </c>
      <c r="U205" s="21">
        <f t="shared" si="107"/>
        <v>59</v>
      </c>
      <c r="V205" s="22">
        <f t="shared" si="108"/>
        <v>28151425</v>
      </c>
      <c r="W205" s="19">
        <f>U205-'Non Residential-Finish&amp; Imp'!U192</f>
        <v>-15</v>
      </c>
      <c r="X205" s="13">
        <f>W205/'Non Residential-Finish&amp; Imp'!U192</f>
        <v>-0.20270270270270271</v>
      </c>
      <c r="Y205" s="12">
        <f>V205-'Non Residential-Finish&amp; Imp'!V192</f>
        <v>-24575183.810000002</v>
      </c>
      <c r="Z205" s="13">
        <f>Y205/'Non Residential-Finish&amp; Imp'!V192</f>
        <v>-0.46608694100841036</v>
      </c>
      <c r="AA205" s="12">
        <f t="shared" si="111"/>
        <v>50178444.849999994</v>
      </c>
    </row>
    <row r="206" spans="1:40" x14ac:dyDescent="0.2">
      <c r="A206" s="26" t="s">
        <v>23</v>
      </c>
      <c r="B206" s="9">
        <v>2020</v>
      </c>
      <c r="C206" s="45">
        <v>0</v>
      </c>
      <c r="D206" s="45">
        <v>0</v>
      </c>
      <c r="E206" s="45">
        <v>0</v>
      </c>
      <c r="F206" s="45">
        <v>0</v>
      </c>
      <c r="G206" s="45">
        <v>48</v>
      </c>
      <c r="H206" s="45">
        <v>19979467.060000002</v>
      </c>
      <c r="I206" s="45">
        <v>5</v>
      </c>
      <c r="J206" s="45">
        <v>6967000</v>
      </c>
      <c r="K206" s="45">
        <v>0</v>
      </c>
      <c r="L206" s="45">
        <v>0</v>
      </c>
      <c r="M206" s="45">
        <v>1</v>
      </c>
      <c r="N206" s="45">
        <v>60000</v>
      </c>
      <c r="O206" s="45">
        <v>0</v>
      </c>
      <c r="P206" s="45">
        <v>0</v>
      </c>
      <c r="Q206" s="45">
        <v>1</v>
      </c>
      <c r="R206" s="45">
        <v>25000</v>
      </c>
      <c r="S206" s="45">
        <v>5</v>
      </c>
      <c r="T206" s="45">
        <v>127009</v>
      </c>
      <c r="U206" s="21">
        <f t="shared" si="107"/>
        <v>60</v>
      </c>
      <c r="V206" s="22">
        <f t="shared" si="108"/>
        <v>27158476.060000002</v>
      </c>
      <c r="W206" s="19">
        <f>U206-'Non Residential-Finish&amp; Imp'!U193</f>
        <v>-9</v>
      </c>
      <c r="X206" s="13">
        <f>W206/'Non Residential-Finish&amp; Imp'!U193</f>
        <v>-0.13043478260869565</v>
      </c>
      <c r="Y206" s="12">
        <f>V206-'Non Residential-Finish&amp; Imp'!V193</f>
        <v>-5893745.6399999969</v>
      </c>
      <c r="Z206" s="13">
        <f>Y206/'Non Residential-Finish&amp; Imp'!V193</f>
        <v>-0.17831617170836045</v>
      </c>
      <c r="AA206" s="12">
        <f t="shared" si="111"/>
        <v>44284699.209999993</v>
      </c>
    </row>
    <row r="207" spans="1:40" ht="12.75" customHeight="1" x14ac:dyDescent="0.2">
      <c r="A207" s="26" t="s">
        <v>24</v>
      </c>
      <c r="B207" s="9">
        <v>2020</v>
      </c>
      <c r="C207" s="45">
        <v>0</v>
      </c>
      <c r="D207" s="45">
        <v>0</v>
      </c>
      <c r="E207" s="45">
        <v>8</v>
      </c>
      <c r="F207" s="45">
        <v>823278</v>
      </c>
      <c r="G207" s="45">
        <v>40</v>
      </c>
      <c r="H207" s="45">
        <v>18449470.699999999</v>
      </c>
      <c r="I207" s="45">
        <v>10</v>
      </c>
      <c r="J207" s="45">
        <v>1240268</v>
      </c>
      <c r="K207" s="45">
        <v>0</v>
      </c>
      <c r="L207" s="45">
        <v>0</v>
      </c>
      <c r="M207" s="45">
        <v>3</v>
      </c>
      <c r="N207" s="45">
        <v>175329</v>
      </c>
      <c r="O207" s="45">
        <v>0</v>
      </c>
      <c r="P207" s="45">
        <v>0</v>
      </c>
      <c r="Q207" s="45">
        <v>0</v>
      </c>
      <c r="R207" s="45">
        <v>0</v>
      </c>
      <c r="S207" s="45">
        <v>5</v>
      </c>
      <c r="T207" s="45">
        <v>736370</v>
      </c>
      <c r="U207" s="21">
        <f t="shared" si="107"/>
        <v>66</v>
      </c>
      <c r="V207" s="22">
        <f t="shared" si="108"/>
        <v>21424715.699999999</v>
      </c>
      <c r="W207" s="19">
        <f>U207-'Non Residential-Finish&amp; Imp'!U194</f>
        <v>-27</v>
      </c>
      <c r="X207" s="13">
        <f>W207/'Non Residential-Finish&amp; Imp'!U194</f>
        <v>-0.29032258064516131</v>
      </c>
      <c r="Y207" s="12">
        <f>V207-'Non Residential-Finish&amp; Imp'!V194</f>
        <v>-21203242.500000004</v>
      </c>
      <c r="Z207" s="13">
        <f>Y207/'Non Residential-Finish&amp; Imp'!V194</f>
        <v>-0.49740225418537642</v>
      </c>
      <c r="AA207" s="12">
        <f t="shared" si="111"/>
        <v>23081456.70999999</v>
      </c>
    </row>
    <row r="208" spans="1:40" ht="12.75" customHeight="1" x14ac:dyDescent="0.2">
      <c r="A208" s="26" t="s">
        <v>25</v>
      </c>
      <c r="B208" s="9">
        <v>2020</v>
      </c>
      <c r="C208" s="45">
        <v>0</v>
      </c>
      <c r="D208" s="45">
        <v>0</v>
      </c>
      <c r="E208" s="45">
        <v>2</v>
      </c>
      <c r="F208" s="45">
        <v>411360</v>
      </c>
      <c r="G208" s="45">
        <v>40</v>
      </c>
      <c r="H208" s="45">
        <v>54757469</v>
      </c>
      <c r="I208" s="45">
        <v>7</v>
      </c>
      <c r="J208" s="45">
        <v>4258775</v>
      </c>
      <c r="K208" s="45">
        <v>0</v>
      </c>
      <c r="L208" s="45">
        <v>0</v>
      </c>
      <c r="M208" s="45">
        <v>2</v>
      </c>
      <c r="N208" s="45">
        <v>202617</v>
      </c>
      <c r="O208" s="45">
        <v>0</v>
      </c>
      <c r="P208" s="45">
        <v>0</v>
      </c>
      <c r="Q208" s="45">
        <v>0</v>
      </c>
      <c r="R208" s="45">
        <v>0</v>
      </c>
      <c r="S208" s="45">
        <v>3</v>
      </c>
      <c r="T208" s="45">
        <v>243000</v>
      </c>
      <c r="U208" s="21">
        <f t="shared" si="107"/>
        <v>54</v>
      </c>
      <c r="V208" s="22">
        <f t="shared" si="108"/>
        <v>59873221</v>
      </c>
      <c r="W208" s="19">
        <f>U208-'Non Residential-Finish&amp; Imp'!U195</f>
        <v>-17</v>
      </c>
      <c r="X208" s="13">
        <f>W208/'Non Residential-Finish&amp; Imp'!U195</f>
        <v>-0.23943661971830985</v>
      </c>
      <c r="Y208" s="12">
        <f>V208-'Non Residential-Finish&amp; Imp'!V195</f>
        <v>-10109897.960000008</v>
      </c>
      <c r="Z208" s="13">
        <f>Y208/'Non Residential-Finish&amp; Imp'!V195</f>
        <v>-0.14446195182839</v>
      </c>
      <c r="AA208" s="12">
        <f t="shared" si="111"/>
        <v>12971558.749999981</v>
      </c>
    </row>
    <row r="209" spans="1:40" ht="12.75" customHeight="1" x14ac:dyDescent="0.2">
      <c r="A209" s="26" t="s">
        <v>26</v>
      </c>
      <c r="B209" s="9">
        <v>2020</v>
      </c>
      <c r="C209" s="45">
        <v>0</v>
      </c>
      <c r="D209" s="45">
        <v>0</v>
      </c>
      <c r="E209" s="45">
        <v>4</v>
      </c>
      <c r="F209" s="45">
        <v>1411900</v>
      </c>
      <c r="G209" s="45">
        <v>40</v>
      </c>
      <c r="H209" s="45">
        <v>24754027</v>
      </c>
      <c r="I209" s="45">
        <v>11</v>
      </c>
      <c r="J209" s="45">
        <v>3195719</v>
      </c>
      <c r="K209" s="45">
        <v>0</v>
      </c>
      <c r="L209" s="45">
        <v>0</v>
      </c>
      <c r="M209" s="45">
        <v>0</v>
      </c>
      <c r="N209" s="45">
        <v>0</v>
      </c>
      <c r="O209" s="45">
        <v>0</v>
      </c>
      <c r="P209" s="45">
        <v>0</v>
      </c>
      <c r="Q209" s="45">
        <v>0</v>
      </c>
      <c r="R209" s="45">
        <v>0</v>
      </c>
      <c r="S209" s="45">
        <v>3</v>
      </c>
      <c r="T209" s="45">
        <v>1528856</v>
      </c>
      <c r="U209" s="21">
        <f t="shared" si="107"/>
        <v>58</v>
      </c>
      <c r="V209" s="22">
        <f t="shared" si="108"/>
        <v>30890502</v>
      </c>
      <c r="W209" s="19">
        <f>U209-'Non Residential-Finish&amp; Imp'!U196</f>
        <v>-40</v>
      </c>
      <c r="X209" s="13">
        <f>W209/'Non Residential-Finish&amp; Imp'!U196</f>
        <v>-0.40816326530612246</v>
      </c>
      <c r="Y209" s="12">
        <f>V209-'Non Residential-Finish&amp; Imp'!V196</f>
        <v>-51367592.5</v>
      </c>
      <c r="Z209" s="13">
        <f>Y209/'Non Residential-Finish&amp; Imp'!V196</f>
        <v>-0.62446854394372098</v>
      </c>
      <c r="AA209" s="12">
        <f t="shared" si="111"/>
        <v>-38396033.750000015</v>
      </c>
    </row>
    <row r="210" spans="1:40" ht="12.75" customHeight="1" x14ac:dyDescent="0.2">
      <c r="A210" s="26" t="s">
        <v>27</v>
      </c>
      <c r="B210" s="9">
        <v>2020</v>
      </c>
      <c r="C210" s="45">
        <v>1</v>
      </c>
      <c r="D210" s="45">
        <v>50000</v>
      </c>
      <c r="E210" s="45">
        <v>5</v>
      </c>
      <c r="F210" s="45">
        <v>448000</v>
      </c>
      <c r="G210" s="45">
        <v>32</v>
      </c>
      <c r="H210" s="45">
        <v>5738347</v>
      </c>
      <c r="I210" s="45">
        <v>13</v>
      </c>
      <c r="J210" s="45">
        <v>71009374</v>
      </c>
      <c r="K210" s="45">
        <v>0</v>
      </c>
      <c r="L210" s="45">
        <v>0</v>
      </c>
      <c r="M210" s="45">
        <v>0</v>
      </c>
      <c r="N210" s="45">
        <v>0</v>
      </c>
      <c r="O210" s="45">
        <v>0</v>
      </c>
      <c r="P210" s="45">
        <v>0</v>
      </c>
      <c r="Q210" s="45">
        <v>0</v>
      </c>
      <c r="R210" s="45">
        <v>0</v>
      </c>
      <c r="S210" s="45">
        <v>7</v>
      </c>
      <c r="T210" s="45">
        <v>4799978</v>
      </c>
      <c r="U210" s="21">
        <f t="shared" si="107"/>
        <v>58</v>
      </c>
      <c r="V210" s="22">
        <f t="shared" si="108"/>
        <v>82045699</v>
      </c>
      <c r="W210" s="19">
        <f>U210-'Non Residential-Finish&amp; Imp'!U197</f>
        <v>-4</v>
      </c>
      <c r="X210" s="13">
        <f>W210/'Non Residential-Finish&amp; Imp'!U197</f>
        <v>-6.4516129032258063E-2</v>
      </c>
      <c r="Y210" s="12">
        <f>V210-'Non Residential-Finish&amp; Imp'!V197</f>
        <v>52891083</v>
      </c>
      <c r="Z210" s="13">
        <f>Y210/'Non Residential-Finish&amp; Imp'!V197</f>
        <v>1.8141581079304903</v>
      </c>
      <c r="AA210" s="12">
        <f t="shared" si="111"/>
        <v>14495049.249999985</v>
      </c>
    </row>
    <row r="211" spans="1:40" ht="12.75" customHeight="1" x14ac:dyDescent="0.2">
      <c r="A211" s="26" t="s">
        <v>28</v>
      </c>
      <c r="B211" s="9">
        <v>2020</v>
      </c>
      <c r="C211" s="45">
        <v>0</v>
      </c>
      <c r="D211" s="45">
        <v>0</v>
      </c>
      <c r="E211" s="45">
        <v>4</v>
      </c>
      <c r="F211" s="45">
        <v>19262880</v>
      </c>
      <c r="G211" s="45">
        <v>22</v>
      </c>
      <c r="H211" s="45">
        <v>10398400</v>
      </c>
      <c r="I211" s="45">
        <v>7</v>
      </c>
      <c r="J211" s="45">
        <v>1833119.5</v>
      </c>
      <c r="K211" s="45">
        <v>0</v>
      </c>
      <c r="L211" s="45">
        <v>0</v>
      </c>
      <c r="M211" s="45">
        <v>1</v>
      </c>
      <c r="N211" s="45">
        <v>298500</v>
      </c>
      <c r="O211" s="45">
        <v>0</v>
      </c>
      <c r="P211" s="45">
        <v>0</v>
      </c>
      <c r="Q211" s="45">
        <v>0</v>
      </c>
      <c r="R211" s="45">
        <v>0</v>
      </c>
      <c r="S211" s="45">
        <v>4</v>
      </c>
      <c r="T211" s="45">
        <v>90000</v>
      </c>
      <c r="U211" s="21">
        <f t="shared" si="107"/>
        <v>38</v>
      </c>
      <c r="V211" s="22">
        <f t="shared" si="108"/>
        <v>31882899.5</v>
      </c>
      <c r="W211" s="19">
        <f>U211-'Non Residential-Finish&amp; Imp'!U198</f>
        <v>-29</v>
      </c>
      <c r="X211" s="13">
        <f>W211/'Non Residential-Finish&amp; Imp'!U198</f>
        <v>-0.43283582089552236</v>
      </c>
      <c r="Y211" s="12">
        <f>V211-'Non Residential-Finish&amp; Imp'!V198</f>
        <v>-22969728.780000001</v>
      </c>
      <c r="Z211" s="13">
        <f>Y211/'Non Residential-Finish&amp; Imp'!V198</f>
        <v>-0.41875347636487037</v>
      </c>
      <c r="AA211" s="12">
        <f t="shared" si="111"/>
        <v>-8474679.5300000161</v>
      </c>
    </row>
    <row r="212" spans="1:40" ht="13.5" thickBot="1" x14ac:dyDescent="0.25">
      <c r="A212" s="27" t="s">
        <v>29</v>
      </c>
      <c r="B212" s="15">
        <v>2020</v>
      </c>
      <c r="C212" s="46">
        <f>SUM(C200:C211)</f>
        <v>7</v>
      </c>
      <c r="D212" s="44">
        <f t="shared" ref="D212:V212" si="112">SUM(D200:D211)</f>
        <v>5680593</v>
      </c>
      <c r="E212" s="46">
        <f t="shared" si="112"/>
        <v>52</v>
      </c>
      <c r="F212" s="44">
        <f t="shared" si="112"/>
        <v>25210184</v>
      </c>
      <c r="G212" s="46">
        <f t="shared" si="112"/>
        <v>487</v>
      </c>
      <c r="H212" s="44">
        <f t="shared" si="112"/>
        <v>398787139.06</v>
      </c>
      <c r="I212" s="46">
        <f t="shared" si="112"/>
        <v>114</v>
      </c>
      <c r="J212" s="44">
        <f t="shared" si="112"/>
        <v>186188723.60000002</v>
      </c>
      <c r="K212" s="46">
        <f t="shared" si="112"/>
        <v>0</v>
      </c>
      <c r="L212" s="44">
        <f t="shared" si="112"/>
        <v>0</v>
      </c>
      <c r="M212" s="46">
        <f t="shared" si="112"/>
        <v>15</v>
      </c>
      <c r="N212" s="44">
        <f t="shared" si="112"/>
        <v>1783904</v>
      </c>
      <c r="O212" s="46">
        <f t="shared" si="112"/>
        <v>0</v>
      </c>
      <c r="P212" s="44">
        <f t="shared" si="112"/>
        <v>0</v>
      </c>
      <c r="Q212" s="46">
        <f t="shared" si="112"/>
        <v>3</v>
      </c>
      <c r="R212" s="44">
        <f t="shared" si="112"/>
        <v>445000</v>
      </c>
      <c r="S212" s="16">
        <f t="shared" si="112"/>
        <v>48</v>
      </c>
      <c r="T212" s="16">
        <f t="shared" si="112"/>
        <v>29803043</v>
      </c>
      <c r="U212" s="23">
        <f t="shared" si="112"/>
        <v>726</v>
      </c>
      <c r="V212" s="24">
        <f t="shared" si="112"/>
        <v>647898586.66000009</v>
      </c>
      <c r="W212" s="20">
        <f>U212-'Non Residential-Finish&amp; Imp'!U199</f>
        <v>-136</v>
      </c>
      <c r="X212" s="18">
        <f>W212/'Non Residential-Finish&amp; Imp'!U199</f>
        <v>-0.15777262180974477</v>
      </c>
      <c r="Y212" s="17">
        <f>V212-'Non Residential-Finish&amp; Imp'!V199</f>
        <v>-8474679.5299998522</v>
      </c>
      <c r="Z212" s="18">
        <f>Y212/'Non Residential-Finish&amp; Imp'!V199</f>
        <v>-1.2911372181856492E-2</v>
      </c>
      <c r="AA212" s="17">
        <f>Y212</f>
        <v>-8474679.5299998522</v>
      </c>
    </row>
    <row r="213" spans="1:40" x14ac:dyDescent="0.2">
      <c r="A213" s="26" t="s">
        <v>17</v>
      </c>
      <c r="B213" s="9">
        <v>2021</v>
      </c>
      <c r="C213" s="45">
        <v>1</v>
      </c>
      <c r="D213" s="45">
        <v>20000</v>
      </c>
      <c r="E213" s="45">
        <v>4</v>
      </c>
      <c r="F213" s="45">
        <v>283500</v>
      </c>
      <c r="G213" s="45">
        <v>35</v>
      </c>
      <c r="H213" s="45">
        <v>13174029</v>
      </c>
      <c r="I213" s="45">
        <v>4</v>
      </c>
      <c r="J213" s="45">
        <v>474000</v>
      </c>
      <c r="K213" s="45">
        <v>0</v>
      </c>
      <c r="L213" s="45">
        <v>0</v>
      </c>
      <c r="M213" s="45">
        <v>2</v>
      </c>
      <c r="N213" s="45">
        <v>75180</v>
      </c>
      <c r="O213" s="45">
        <v>0</v>
      </c>
      <c r="P213" s="45">
        <v>0</v>
      </c>
      <c r="Q213" s="45">
        <v>0</v>
      </c>
      <c r="R213" s="45">
        <v>0</v>
      </c>
      <c r="S213" s="45">
        <v>5</v>
      </c>
      <c r="T213" s="45">
        <v>1660924</v>
      </c>
      <c r="U213" s="21">
        <f t="shared" ref="U213:U224" si="113">SUM(C213+G213+I213+K213+M213+O213+Q213+S213+E213)</f>
        <v>51</v>
      </c>
      <c r="V213" s="22">
        <f t="shared" ref="V213:V224" si="114">SUM(D213+H213+J213+L213+N213+P213+R213+T213+F213)</f>
        <v>15687633</v>
      </c>
      <c r="W213" s="19">
        <f>U213-'Non Residential-Finish&amp; Imp'!U200</f>
        <v>-16</v>
      </c>
      <c r="X213" s="13">
        <f>W213/'Non Residential-Finish&amp; Imp'!U200</f>
        <v>-0.23880597014925373</v>
      </c>
      <c r="Y213" s="12">
        <f>V213-'Non Residential-Finish&amp; Imp'!V200</f>
        <v>-114714510.40000001</v>
      </c>
      <c r="Z213" s="13">
        <f>Y213/'Non Residential-Finish&amp; Imp'!V200</f>
        <v>-0.87969804336820434</v>
      </c>
      <c r="AA213" s="12">
        <f>Y213</f>
        <v>-114714510.40000001</v>
      </c>
      <c r="AC213" s="26">
        <f t="array" ref="AC213:AN214">TRANSPOSE(U213:V224)</f>
        <v>51</v>
      </c>
      <c r="AD213" s="26">
        <v>55</v>
      </c>
      <c r="AE213" s="26">
        <v>75</v>
      </c>
      <c r="AF213" s="26">
        <v>84</v>
      </c>
      <c r="AG213" s="26">
        <v>75</v>
      </c>
      <c r="AH213" s="26">
        <v>75</v>
      </c>
      <c r="AI213" s="26">
        <v>77</v>
      </c>
      <c r="AJ213" s="26">
        <v>61</v>
      </c>
      <c r="AK213" s="26">
        <v>80</v>
      </c>
      <c r="AL213" s="26">
        <v>75</v>
      </c>
      <c r="AM213" s="26">
        <v>68</v>
      </c>
      <c r="AN213" s="26">
        <v>59</v>
      </c>
    </row>
    <row r="214" spans="1:40" x14ac:dyDescent="0.2">
      <c r="A214" s="26" t="s">
        <v>18</v>
      </c>
      <c r="B214" s="9">
        <v>2021</v>
      </c>
      <c r="C214" s="45">
        <v>1</v>
      </c>
      <c r="D214" s="45">
        <v>50000</v>
      </c>
      <c r="E214" s="45">
        <v>2</v>
      </c>
      <c r="F214" s="45">
        <v>25750</v>
      </c>
      <c r="G214" s="45">
        <v>40</v>
      </c>
      <c r="H214" s="45">
        <v>8531407</v>
      </c>
      <c r="I214" s="45">
        <v>9</v>
      </c>
      <c r="J214" s="45">
        <v>10991987.42</v>
      </c>
      <c r="K214" s="45">
        <v>0</v>
      </c>
      <c r="L214" s="45">
        <v>0</v>
      </c>
      <c r="M214" s="45">
        <v>0</v>
      </c>
      <c r="N214" s="45">
        <v>0</v>
      </c>
      <c r="O214" s="45">
        <v>0</v>
      </c>
      <c r="P214" s="45">
        <v>0</v>
      </c>
      <c r="Q214" s="45">
        <v>0</v>
      </c>
      <c r="R214" s="45">
        <v>0</v>
      </c>
      <c r="S214" s="45">
        <v>3</v>
      </c>
      <c r="T214" s="45">
        <v>1346000</v>
      </c>
      <c r="U214" s="21">
        <f t="shared" si="113"/>
        <v>55</v>
      </c>
      <c r="V214" s="22">
        <f t="shared" si="114"/>
        <v>20945144.420000002</v>
      </c>
      <c r="W214" s="19">
        <f>U214-'Non Residential-Finish&amp; Imp'!U201</f>
        <v>-7</v>
      </c>
      <c r="X214" s="13">
        <f>W214/'Non Residential-Finish&amp; Imp'!U201</f>
        <v>-0.11290322580645161</v>
      </c>
      <c r="Y214" s="12">
        <f>V214-'Non Residential-Finish&amp; Imp'!V201</f>
        <v>-61539633.579999998</v>
      </c>
      <c r="Z214" s="13">
        <f>Y214/'Non Residential-Finish&amp; Imp'!V201</f>
        <v>-0.74607260966380973</v>
      </c>
      <c r="AA214" s="12">
        <f t="shared" ref="AA214" si="115">AA213+Y214</f>
        <v>-176254143.98000002</v>
      </c>
      <c r="AC214" s="26">
        <v>15687633</v>
      </c>
      <c r="AD214" s="26">
        <v>20945144.420000002</v>
      </c>
      <c r="AE214" s="26">
        <v>31535949.5</v>
      </c>
      <c r="AF214" s="26">
        <v>42421868.990000002</v>
      </c>
      <c r="AG214" s="26">
        <v>76298676</v>
      </c>
      <c r="AH214" s="26">
        <v>30620309.659999996</v>
      </c>
      <c r="AI214" s="26">
        <v>38448280</v>
      </c>
      <c r="AJ214" s="26">
        <v>27647787</v>
      </c>
      <c r="AK214" s="26">
        <v>43878712</v>
      </c>
      <c r="AL214" s="26">
        <v>17994818.629999999</v>
      </c>
      <c r="AM214" s="26">
        <v>38389404</v>
      </c>
      <c r="AN214" s="26">
        <v>18012674</v>
      </c>
    </row>
    <row r="215" spans="1:40" x14ac:dyDescent="0.2">
      <c r="A215" s="26" t="s">
        <v>19</v>
      </c>
      <c r="B215" s="9">
        <v>2021</v>
      </c>
      <c r="C215" s="45">
        <v>1</v>
      </c>
      <c r="D215" s="45">
        <v>626736</v>
      </c>
      <c r="E215" s="45">
        <v>7</v>
      </c>
      <c r="F215" s="45">
        <v>244000</v>
      </c>
      <c r="G215" s="45">
        <v>49</v>
      </c>
      <c r="H215" s="45">
        <v>13617917</v>
      </c>
      <c r="I215" s="45">
        <v>11</v>
      </c>
      <c r="J215" s="45">
        <v>16393487.5</v>
      </c>
      <c r="K215" s="45">
        <v>0</v>
      </c>
      <c r="L215" s="45">
        <v>0</v>
      </c>
      <c r="M215" s="45">
        <v>0</v>
      </c>
      <c r="N215" s="45">
        <v>0</v>
      </c>
      <c r="O215" s="45">
        <v>0</v>
      </c>
      <c r="P215" s="45">
        <v>0</v>
      </c>
      <c r="Q215" s="45">
        <v>0</v>
      </c>
      <c r="R215" s="45">
        <v>0</v>
      </c>
      <c r="S215" s="45">
        <v>7</v>
      </c>
      <c r="T215" s="45">
        <v>653809</v>
      </c>
      <c r="U215" s="21">
        <f t="shared" si="113"/>
        <v>75</v>
      </c>
      <c r="V215" s="22">
        <f t="shared" si="114"/>
        <v>31535949.5</v>
      </c>
      <c r="W215" s="19">
        <f>U215-'Non Residential-Finish&amp; Imp'!U202</f>
        <v>-16</v>
      </c>
      <c r="X215" s="13">
        <f>W215/'Non Residential-Finish&amp; Imp'!U202</f>
        <v>-0.17582417582417584</v>
      </c>
      <c r="Y215" s="12">
        <f>V215-'Non Residential-Finish&amp; Imp'!V202</f>
        <v>-53216642.200000003</v>
      </c>
      <c r="Z215" s="13">
        <f>Y215/'Non Residential-Finish&amp; Imp'!V202</f>
        <v>-0.62790578001876018</v>
      </c>
      <c r="AA215" s="12">
        <f>AA214+Y215</f>
        <v>-229470786.18000001</v>
      </c>
      <c r="AC215" s="148">
        <f>AC214/$AC$125</f>
        <v>15.687633</v>
      </c>
      <c r="AD215" s="148">
        <f t="shared" ref="AD215:AN215" si="116">AD214/$AC$125</f>
        <v>20.945144420000002</v>
      </c>
      <c r="AE215" s="148">
        <f t="shared" si="116"/>
        <v>31.535949500000001</v>
      </c>
      <c r="AF215" s="148">
        <f t="shared" si="116"/>
        <v>42.42186899</v>
      </c>
      <c r="AG215" s="148">
        <f t="shared" si="116"/>
        <v>76.298676</v>
      </c>
      <c r="AH215" s="148">
        <f t="shared" si="116"/>
        <v>30.620309659999997</v>
      </c>
      <c r="AI215" s="148">
        <f t="shared" si="116"/>
        <v>38.448279999999997</v>
      </c>
      <c r="AJ215" s="148">
        <f t="shared" si="116"/>
        <v>27.647787000000001</v>
      </c>
      <c r="AK215" s="148">
        <f t="shared" si="116"/>
        <v>43.878712</v>
      </c>
      <c r="AL215" s="148">
        <f t="shared" si="116"/>
        <v>17.994818629999997</v>
      </c>
      <c r="AM215" s="148">
        <f t="shared" si="116"/>
        <v>38.389403999999999</v>
      </c>
      <c r="AN215" s="148">
        <f t="shared" si="116"/>
        <v>18.012674000000001</v>
      </c>
    </row>
    <row r="216" spans="1:40" x14ac:dyDescent="0.2">
      <c r="A216" s="26" t="s">
        <v>20</v>
      </c>
      <c r="B216" s="9">
        <v>2021</v>
      </c>
      <c r="C216" s="45">
        <v>1</v>
      </c>
      <c r="D216" s="45">
        <v>42000</v>
      </c>
      <c r="E216" s="45">
        <v>7</v>
      </c>
      <c r="F216" s="45">
        <v>229050</v>
      </c>
      <c r="G216" s="45">
        <v>51</v>
      </c>
      <c r="H216" s="45">
        <v>20789229.990000002</v>
      </c>
      <c r="I216" s="45">
        <v>19</v>
      </c>
      <c r="J216" s="45">
        <v>16431067</v>
      </c>
      <c r="K216" s="45">
        <v>0</v>
      </c>
      <c r="L216" s="45">
        <v>0</v>
      </c>
      <c r="M216" s="45">
        <v>1</v>
      </c>
      <c r="N216" s="45">
        <v>170037</v>
      </c>
      <c r="O216" s="45">
        <v>0</v>
      </c>
      <c r="P216" s="45">
        <v>0</v>
      </c>
      <c r="Q216" s="45">
        <v>0</v>
      </c>
      <c r="R216" s="45">
        <v>0</v>
      </c>
      <c r="S216" s="45">
        <v>5</v>
      </c>
      <c r="T216" s="45">
        <v>4760485</v>
      </c>
      <c r="U216" s="21">
        <f t="shared" si="113"/>
        <v>84</v>
      </c>
      <c r="V216" s="22">
        <f t="shared" si="114"/>
        <v>42421868.990000002</v>
      </c>
      <c r="W216" s="19">
        <f>U216-'Non Residential-Finish&amp; Imp'!U203</f>
        <v>27</v>
      </c>
      <c r="X216" s="13">
        <f>W216/'Non Residential-Finish&amp; Imp'!U203</f>
        <v>0.47368421052631576</v>
      </c>
      <c r="Y216" s="12">
        <f>V216-'Non Residential-Finish&amp; Imp'!V203</f>
        <v>7818579.6900000051</v>
      </c>
      <c r="Z216" s="13">
        <f>Y216/'Non Residential-Finish&amp; Imp'!V203</f>
        <v>0.22594903109398926</v>
      </c>
      <c r="AA216" s="12">
        <f t="shared" ref="AA216:AA224" si="117">AA215+Y216</f>
        <v>-221652206.49000001</v>
      </c>
    </row>
    <row r="217" spans="1:40" x14ac:dyDescent="0.2">
      <c r="A217" s="26" t="s">
        <v>21</v>
      </c>
      <c r="B217" s="9">
        <v>2021</v>
      </c>
      <c r="C217" s="45">
        <v>0</v>
      </c>
      <c r="D217" s="45">
        <v>0</v>
      </c>
      <c r="E217" s="45">
        <v>2</v>
      </c>
      <c r="F217" s="45">
        <v>453000</v>
      </c>
      <c r="G217" s="45">
        <v>45</v>
      </c>
      <c r="H217" s="45">
        <v>67350028</v>
      </c>
      <c r="I217" s="45">
        <v>15</v>
      </c>
      <c r="J217" s="45">
        <v>4140912</v>
      </c>
      <c r="K217" s="45">
        <v>0</v>
      </c>
      <c r="L217" s="45">
        <v>0</v>
      </c>
      <c r="M217" s="45">
        <v>4</v>
      </c>
      <c r="N217" s="45">
        <v>1604529</v>
      </c>
      <c r="O217" s="45">
        <v>0</v>
      </c>
      <c r="P217" s="45">
        <v>0</v>
      </c>
      <c r="Q217" s="45">
        <v>0</v>
      </c>
      <c r="R217" s="45">
        <v>0</v>
      </c>
      <c r="S217" s="45">
        <v>9</v>
      </c>
      <c r="T217" s="45">
        <v>2750207</v>
      </c>
      <c r="U217" s="21">
        <f t="shared" si="113"/>
        <v>75</v>
      </c>
      <c r="V217" s="22">
        <f t="shared" si="114"/>
        <v>76298676</v>
      </c>
      <c r="W217" s="19">
        <f>U217-'Non Residential-Finish&amp; Imp'!U204</f>
        <v>19</v>
      </c>
      <c r="X217" s="13">
        <f>W217/'Non Residential-Finish&amp; Imp'!U204</f>
        <v>0.3392857142857143</v>
      </c>
      <c r="Y217" s="12">
        <f>V217-'Non Residential-Finish&amp; Imp'!V204</f>
        <v>42069830</v>
      </c>
      <c r="Z217" s="13">
        <f>Y217/'Non Residential-Finish&amp; Imp'!V204</f>
        <v>1.2290753243623813</v>
      </c>
      <c r="AA217" s="12">
        <f t="shared" si="117"/>
        <v>-179582376.49000001</v>
      </c>
    </row>
    <row r="218" spans="1:40" x14ac:dyDescent="0.2">
      <c r="A218" s="26" t="s">
        <v>22</v>
      </c>
      <c r="B218" s="9">
        <v>2021</v>
      </c>
      <c r="C218" s="45">
        <v>0</v>
      </c>
      <c r="D218" s="45">
        <v>0</v>
      </c>
      <c r="E218" s="45">
        <v>6</v>
      </c>
      <c r="F218" s="45">
        <v>1048654</v>
      </c>
      <c r="G218" s="45">
        <v>44</v>
      </c>
      <c r="H218" s="45">
        <v>20663819.759999998</v>
      </c>
      <c r="I218" s="45">
        <v>18</v>
      </c>
      <c r="J218" s="45">
        <v>6950608</v>
      </c>
      <c r="K218" s="45">
        <v>0</v>
      </c>
      <c r="L218" s="45">
        <v>0</v>
      </c>
      <c r="M218" s="45">
        <v>1</v>
      </c>
      <c r="N218" s="45">
        <v>68000</v>
      </c>
      <c r="O218" s="45">
        <v>0</v>
      </c>
      <c r="P218" s="45">
        <v>0</v>
      </c>
      <c r="Q218" s="45">
        <v>2</v>
      </c>
      <c r="R218" s="45">
        <v>916370.9</v>
      </c>
      <c r="S218" s="45">
        <v>4</v>
      </c>
      <c r="T218" s="45">
        <v>972857</v>
      </c>
      <c r="U218" s="21">
        <f t="shared" si="113"/>
        <v>75</v>
      </c>
      <c r="V218" s="22">
        <f t="shared" si="114"/>
        <v>30620309.659999996</v>
      </c>
      <c r="W218" s="19">
        <f>U218-'Non Residential-Finish&amp; Imp'!U205</f>
        <v>16</v>
      </c>
      <c r="X218" s="13">
        <f>W218/'Non Residential-Finish&amp; Imp'!U205</f>
        <v>0.2711864406779661</v>
      </c>
      <c r="Y218" s="12">
        <f>V218-'Non Residential-Finish&amp; Imp'!V205</f>
        <v>2468884.6599999964</v>
      </c>
      <c r="Z218" s="13">
        <f>Y218/'Non Residential-Finish&amp; Imp'!V205</f>
        <v>8.7700166510220931E-2</v>
      </c>
      <c r="AA218" s="12">
        <f t="shared" si="117"/>
        <v>-177113491.83000001</v>
      </c>
    </row>
    <row r="219" spans="1:40" x14ac:dyDescent="0.2">
      <c r="A219" s="26" t="s">
        <v>23</v>
      </c>
      <c r="B219" s="9">
        <v>2021</v>
      </c>
      <c r="C219" s="45">
        <v>0</v>
      </c>
      <c r="D219" s="45">
        <v>0</v>
      </c>
      <c r="E219" s="45">
        <v>5</v>
      </c>
      <c r="F219" s="45">
        <v>4905000</v>
      </c>
      <c r="G219" s="45">
        <v>55</v>
      </c>
      <c r="H219" s="45">
        <v>27756554</v>
      </c>
      <c r="I219" s="45">
        <v>11</v>
      </c>
      <c r="J219" s="45">
        <v>4850906</v>
      </c>
      <c r="K219" s="45">
        <v>0</v>
      </c>
      <c r="L219" s="45">
        <v>0</v>
      </c>
      <c r="M219" s="45">
        <v>2</v>
      </c>
      <c r="N219" s="45">
        <v>52820</v>
      </c>
      <c r="O219" s="45">
        <v>0</v>
      </c>
      <c r="P219" s="45">
        <v>0</v>
      </c>
      <c r="Q219" s="45">
        <v>0</v>
      </c>
      <c r="R219" s="45">
        <v>0</v>
      </c>
      <c r="S219" s="45">
        <v>4</v>
      </c>
      <c r="T219" s="45">
        <v>883000</v>
      </c>
      <c r="U219" s="21">
        <f>SUM(C219+G219+I219+K219+M219+O219+Q219+S219+E219)</f>
        <v>77</v>
      </c>
      <c r="V219" s="22">
        <f t="shared" ref="V219" si="118">SUM(D219+H219+J219+L219+N219+P219+R219+T219+F219)</f>
        <v>38448280</v>
      </c>
      <c r="W219" s="19">
        <f>U219-'Non Residential-Finish&amp; Imp'!U206</f>
        <v>17</v>
      </c>
      <c r="X219" s="13">
        <f>W219/'Non Residential-Finish&amp; Imp'!U206</f>
        <v>0.28333333333333333</v>
      </c>
      <c r="Y219" s="12">
        <f>V219-'Non Residential-Finish&amp; Imp'!V206</f>
        <v>11289803.939999998</v>
      </c>
      <c r="Z219" s="13">
        <f>Y219/'Non Residential-Finish&amp; Imp'!V206</f>
        <v>0.41570093679254833</v>
      </c>
      <c r="AA219" s="12">
        <f t="shared" si="117"/>
        <v>-165823687.89000002</v>
      </c>
    </row>
    <row r="220" spans="1:40" x14ac:dyDescent="0.2">
      <c r="A220" s="26" t="s">
        <v>24</v>
      </c>
      <c r="B220" s="9">
        <v>2021</v>
      </c>
      <c r="C220" s="45">
        <v>0</v>
      </c>
      <c r="D220" s="45">
        <v>0</v>
      </c>
      <c r="E220" s="45">
        <v>1</v>
      </c>
      <c r="F220" s="45">
        <v>44800</v>
      </c>
      <c r="G220" s="45">
        <v>40</v>
      </c>
      <c r="H220" s="45">
        <v>17024338</v>
      </c>
      <c r="I220" s="45">
        <v>6</v>
      </c>
      <c r="J220" s="45">
        <v>4282905</v>
      </c>
      <c r="K220" s="45">
        <v>0</v>
      </c>
      <c r="L220" s="45">
        <v>0</v>
      </c>
      <c r="M220" s="45">
        <v>2</v>
      </c>
      <c r="N220" s="45">
        <v>918680</v>
      </c>
      <c r="O220" s="45">
        <v>0</v>
      </c>
      <c r="P220" s="45">
        <v>0</v>
      </c>
      <c r="Q220" s="45">
        <v>0</v>
      </c>
      <c r="R220" s="45">
        <v>0</v>
      </c>
      <c r="S220" s="45">
        <v>12</v>
      </c>
      <c r="T220" s="45">
        <v>5377064</v>
      </c>
      <c r="U220" s="21">
        <f t="shared" si="113"/>
        <v>61</v>
      </c>
      <c r="V220" s="22">
        <f t="shared" si="114"/>
        <v>27647787</v>
      </c>
      <c r="W220" s="19">
        <f>U220-'Non Residential-Finish&amp; Imp'!U207</f>
        <v>-5</v>
      </c>
      <c r="X220" s="13">
        <f>W220/'Non Residential-Finish&amp; Imp'!U207</f>
        <v>-7.575757575757576E-2</v>
      </c>
      <c r="Y220" s="12">
        <f>V220-'Non Residential-Finish&amp; Imp'!V207</f>
        <v>6223071.3000000007</v>
      </c>
      <c r="Z220" s="13">
        <f>Y220/'Non Residential-Finish&amp; Imp'!V207</f>
        <v>0.2904622580359375</v>
      </c>
      <c r="AA220" s="12">
        <f t="shared" si="117"/>
        <v>-159600616.59</v>
      </c>
    </row>
    <row r="221" spans="1:40" x14ac:dyDescent="0.2">
      <c r="A221" s="26" t="s">
        <v>25</v>
      </c>
      <c r="B221" s="9">
        <v>2021</v>
      </c>
      <c r="C221" s="45">
        <v>1</v>
      </c>
      <c r="D221" s="45">
        <v>50000</v>
      </c>
      <c r="E221" s="45">
        <v>2</v>
      </c>
      <c r="F221" s="45">
        <v>77883</v>
      </c>
      <c r="G221" s="45">
        <v>57</v>
      </c>
      <c r="H221" s="45">
        <v>41308340</v>
      </c>
      <c r="I221" s="45">
        <v>13</v>
      </c>
      <c r="J221" s="45">
        <v>1593000</v>
      </c>
      <c r="K221" s="45">
        <v>0</v>
      </c>
      <c r="L221" s="45">
        <v>0</v>
      </c>
      <c r="M221" s="45">
        <v>2</v>
      </c>
      <c r="N221" s="45">
        <v>472374</v>
      </c>
      <c r="O221" s="45">
        <v>0</v>
      </c>
      <c r="P221" s="45">
        <v>0</v>
      </c>
      <c r="Q221" s="45">
        <v>0</v>
      </c>
      <c r="R221" s="45">
        <v>0</v>
      </c>
      <c r="S221" s="45">
        <v>5</v>
      </c>
      <c r="T221" s="45">
        <v>377115</v>
      </c>
      <c r="U221" s="21">
        <f t="shared" si="113"/>
        <v>80</v>
      </c>
      <c r="V221" s="22">
        <f t="shared" si="114"/>
        <v>43878712</v>
      </c>
      <c r="W221" s="19">
        <f>U221-'Non Residential-Finish&amp; Imp'!U208</f>
        <v>26</v>
      </c>
      <c r="X221" s="13">
        <f>W221/'Non Residential-Finish&amp; Imp'!U208</f>
        <v>0.48148148148148145</v>
      </c>
      <c r="Y221" s="12">
        <f>V221-'Non Residential-Finish&amp; Imp'!V208</f>
        <v>-15994509</v>
      </c>
      <c r="Z221" s="13">
        <f>Y221/'Non Residential-Finish&amp; Imp'!V208</f>
        <v>-0.26713961154687166</v>
      </c>
      <c r="AA221" s="12">
        <f t="shared" si="117"/>
        <v>-175595125.59</v>
      </c>
    </row>
    <row r="222" spans="1:40" x14ac:dyDescent="0.2">
      <c r="A222" s="26" t="s">
        <v>26</v>
      </c>
      <c r="B222" s="9">
        <v>2021</v>
      </c>
      <c r="C222" s="45">
        <v>0</v>
      </c>
      <c r="D222" s="45">
        <v>0</v>
      </c>
      <c r="E222" s="45">
        <v>4</v>
      </c>
      <c r="F222" s="45">
        <v>140000</v>
      </c>
      <c r="G222" s="45">
        <v>60</v>
      </c>
      <c r="H222" s="45">
        <v>15837753.629999999</v>
      </c>
      <c r="I222" s="45">
        <v>3</v>
      </c>
      <c r="J222" s="45">
        <v>1200565</v>
      </c>
      <c r="K222" s="45">
        <v>0</v>
      </c>
      <c r="L222" s="45">
        <v>0</v>
      </c>
      <c r="M222" s="45">
        <v>0</v>
      </c>
      <c r="N222" s="45">
        <v>0</v>
      </c>
      <c r="O222" s="45">
        <v>0</v>
      </c>
      <c r="P222" s="45">
        <v>0</v>
      </c>
      <c r="Q222" s="45">
        <v>0</v>
      </c>
      <c r="R222" s="45">
        <v>0</v>
      </c>
      <c r="S222" s="45">
        <v>8</v>
      </c>
      <c r="T222" s="45">
        <v>816500</v>
      </c>
      <c r="U222" s="21">
        <f t="shared" si="113"/>
        <v>75</v>
      </c>
      <c r="V222" s="22">
        <f t="shared" si="114"/>
        <v>17994818.629999999</v>
      </c>
      <c r="W222" s="19">
        <f>U222-'Non Residential-Finish&amp; Imp'!U209</f>
        <v>17</v>
      </c>
      <c r="X222" s="13">
        <f>W222/'Non Residential-Finish&amp; Imp'!U209</f>
        <v>0.29310344827586204</v>
      </c>
      <c r="Y222" s="12">
        <f>V222-'Non Residential-Finish&amp; Imp'!V209</f>
        <v>-12895683.370000001</v>
      </c>
      <c r="Z222" s="13">
        <f>Y222/'Non Residential-Finish&amp; Imp'!V209</f>
        <v>-0.41746435101637391</v>
      </c>
      <c r="AA222" s="12">
        <f t="shared" si="117"/>
        <v>-188490808.96000001</v>
      </c>
    </row>
    <row r="223" spans="1:40" x14ac:dyDescent="0.2">
      <c r="A223" s="26" t="s">
        <v>27</v>
      </c>
      <c r="B223" s="9">
        <v>2021</v>
      </c>
      <c r="C223" s="45">
        <v>1</v>
      </c>
      <c r="D223" s="45">
        <v>100000</v>
      </c>
      <c r="E223" s="45">
        <v>2</v>
      </c>
      <c r="F223" s="45">
        <v>1201000</v>
      </c>
      <c r="G223" s="45">
        <v>45</v>
      </c>
      <c r="H223" s="45">
        <v>26881911</v>
      </c>
      <c r="I223" s="45">
        <v>13</v>
      </c>
      <c r="J223" s="45">
        <v>3489630</v>
      </c>
      <c r="K223" s="45">
        <v>0</v>
      </c>
      <c r="L223" s="45">
        <v>0</v>
      </c>
      <c r="M223" s="45">
        <v>0</v>
      </c>
      <c r="N223" s="45">
        <v>0</v>
      </c>
      <c r="O223" s="45">
        <v>0</v>
      </c>
      <c r="P223" s="45">
        <v>0</v>
      </c>
      <c r="Q223" s="45">
        <v>0</v>
      </c>
      <c r="R223" s="45">
        <v>0</v>
      </c>
      <c r="S223" s="45">
        <v>7</v>
      </c>
      <c r="T223" s="45">
        <v>6716863</v>
      </c>
      <c r="U223" s="21">
        <f t="shared" si="113"/>
        <v>68</v>
      </c>
      <c r="V223" s="22">
        <f t="shared" si="114"/>
        <v>38389404</v>
      </c>
      <c r="W223" s="19">
        <f>U223-'Non Residential-Finish&amp; Imp'!U210</f>
        <v>10</v>
      </c>
      <c r="X223" s="13">
        <f>W223/'Non Residential-Finish&amp; Imp'!U210</f>
        <v>0.17241379310344829</v>
      </c>
      <c r="Y223" s="12">
        <f>V223-'Non Residential-Finish&amp; Imp'!V210</f>
        <v>-43656295</v>
      </c>
      <c r="Z223" s="13">
        <f>Y223/'Non Residential-Finish&amp; Imp'!V210</f>
        <v>-0.53209730104194741</v>
      </c>
      <c r="AA223" s="12">
        <f t="shared" si="117"/>
        <v>-232147103.96000001</v>
      </c>
    </row>
    <row r="224" spans="1:40" x14ac:dyDescent="0.2">
      <c r="A224" s="26" t="s">
        <v>28</v>
      </c>
      <c r="B224" s="9">
        <v>2021</v>
      </c>
      <c r="C224" s="45">
        <v>1</v>
      </c>
      <c r="D224" s="45">
        <v>158688</v>
      </c>
      <c r="E224" s="45">
        <v>4</v>
      </c>
      <c r="F224" s="45">
        <v>1208000</v>
      </c>
      <c r="G224" s="45">
        <v>41</v>
      </c>
      <c r="H224" s="45">
        <v>13631184</v>
      </c>
      <c r="I224" s="45">
        <v>5</v>
      </c>
      <c r="J224" s="45">
        <v>502424</v>
      </c>
      <c r="K224" s="45">
        <v>0</v>
      </c>
      <c r="L224" s="45">
        <v>0</v>
      </c>
      <c r="M224" s="45">
        <v>1</v>
      </c>
      <c r="N224" s="45">
        <v>100000</v>
      </c>
      <c r="O224" s="45">
        <v>0</v>
      </c>
      <c r="P224" s="45">
        <v>0</v>
      </c>
      <c r="Q224" s="45">
        <v>1</v>
      </c>
      <c r="R224" s="45">
        <v>0</v>
      </c>
      <c r="S224" s="45">
        <v>6</v>
      </c>
      <c r="T224" s="45">
        <v>2412378</v>
      </c>
      <c r="U224" s="21">
        <f t="shared" si="113"/>
        <v>59</v>
      </c>
      <c r="V224" s="22">
        <f t="shared" si="114"/>
        <v>18012674</v>
      </c>
      <c r="W224" s="19">
        <f>U224-'Non Residential-Finish&amp; Imp'!U211</f>
        <v>21</v>
      </c>
      <c r="X224" s="13">
        <f>W224/'Non Residential-Finish&amp; Imp'!U211</f>
        <v>0.55263157894736847</v>
      </c>
      <c r="Y224" s="12">
        <f>V224-'Non Residential-Finish&amp; Imp'!V211</f>
        <v>-13870225.5</v>
      </c>
      <c r="Z224" s="13">
        <f>Y224/'Non Residential-Finish&amp; Imp'!V211</f>
        <v>-0.43503651542106453</v>
      </c>
      <c r="AA224" s="12">
        <f t="shared" si="117"/>
        <v>-246017329.46000001</v>
      </c>
    </row>
    <row r="225" spans="1:40" ht="13.5" thickBot="1" x14ac:dyDescent="0.25">
      <c r="A225" s="27" t="s">
        <v>29</v>
      </c>
      <c r="B225" s="15">
        <v>2021</v>
      </c>
      <c r="C225" s="152">
        <f>SUM(C213:C224)</f>
        <v>7</v>
      </c>
      <c r="D225" s="44">
        <f t="shared" ref="D225:V225" si="119">SUM(D213:D224)</f>
        <v>1047424</v>
      </c>
      <c r="E225" s="152">
        <f t="shared" si="119"/>
        <v>46</v>
      </c>
      <c r="F225" s="44">
        <f t="shared" si="119"/>
        <v>9860637</v>
      </c>
      <c r="G225" s="152">
        <f t="shared" si="119"/>
        <v>562</v>
      </c>
      <c r="H225" s="44">
        <f t="shared" si="119"/>
        <v>286566511.38</v>
      </c>
      <c r="I225" s="152">
        <f t="shared" si="119"/>
        <v>127</v>
      </c>
      <c r="J225" s="44">
        <f t="shared" si="119"/>
        <v>71301491.920000002</v>
      </c>
      <c r="K225" s="152">
        <f t="shared" si="119"/>
        <v>0</v>
      </c>
      <c r="L225" s="44">
        <f t="shared" si="119"/>
        <v>0</v>
      </c>
      <c r="M225" s="152">
        <f t="shared" si="119"/>
        <v>15</v>
      </c>
      <c r="N225" s="44">
        <f t="shared" si="119"/>
        <v>3461620</v>
      </c>
      <c r="O225" s="152">
        <f t="shared" si="119"/>
        <v>0</v>
      </c>
      <c r="P225" s="44">
        <f t="shared" si="119"/>
        <v>0</v>
      </c>
      <c r="Q225" s="152">
        <f t="shared" si="119"/>
        <v>3</v>
      </c>
      <c r="R225" s="44">
        <f t="shared" si="119"/>
        <v>916370.9</v>
      </c>
      <c r="S225" s="152">
        <f t="shared" si="119"/>
        <v>75</v>
      </c>
      <c r="T225" s="16">
        <f t="shared" si="119"/>
        <v>28727202</v>
      </c>
      <c r="U225" s="162">
        <f t="shared" si="119"/>
        <v>835</v>
      </c>
      <c r="V225" s="24">
        <f t="shared" si="119"/>
        <v>401881257.19999999</v>
      </c>
      <c r="W225" s="20">
        <f>U225-'Non Residential-Finish&amp; Imp'!U212</f>
        <v>109</v>
      </c>
      <c r="X225" s="18">
        <f>W225/'Non Residential-Finish&amp; Imp'!U212</f>
        <v>0.15013774104683195</v>
      </c>
      <c r="Y225" s="17">
        <f>V225-'Non Residential-Finish&amp; Imp'!V212</f>
        <v>-246017329.4600001</v>
      </c>
      <c r="Z225" s="18">
        <f>Y225/'Non Residential-Finish&amp; Imp'!V212</f>
        <v>-0.37971579893120438</v>
      </c>
      <c r="AA225" s="17">
        <f>Y225</f>
        <v>-246017329.4600001</v>
      </c>
    </row>
    <row r="226" spans="1:40" x14ac:dyDescent="0.2">
      <c r="A226" s="26" t="s">
        <v>17</v>
      </c>
      <c r="B226" s="139">
        <v>2022</v>
      </c>
      <c r="C226" s="45">
        <v>0</v>
      </c>
      <c r="D226" s="45">
        <v>0</v>
      </c>
      <c r="E226" s="45">
        <v>5</v>
      </c>
      <c r="F226" s="45">
        <v>30752856</v>
      </c>
      <c r="G226" s="45">
        <v>40</v>
      </c>
      <c r="H226" s="45">
        <v>14855516</v>
      </c>
      <c r="I226" s="45">
        <v>9</v>
      </c>
      <c r="J226" s="45">
        <v>2472833</v>
      </c>
      <c r="K226" s="45">
        <v>0</v>
      </c>
      <c r="L226" s="45">
        <v>0</v>
      </c>
      <c r="M226" s="45">
        <v>2</v>
      </c>
      <c r="N226" s="45">
        <v>107550</v>
      </c>
      <c r="O226" s="45">
        <v>0</v>
      </c>
      <c r="P226" s="45">
        <v>0</v>
      </c>
      <c r="Q226" s="45">
        <v>0</v>
      </c>
      <c r="R226" s="45">
        <v>0</v>
      </c>
      <c r="S226" s="45">
        <v>5</v>
      </c>
      <c r="T226" s="45">
        <v>1320000</v>
      </c>
      <c r="U226" s="21">
        <f t="shared" ref="U226:U231" si="120">SUM(C226+G226+I226+K226+M226+O226+Q226+S226+E226)</f>
        <v>61</v>
      </c>
      <c r="V226" s="22">
        <f t="shared" ref="V226:V237" si="121">SUM(D226+H226+J226+L226+N226+P226+R226+T226+F226)</f>
        <v>49508755</v>
      </c>
      <c r="W226" s="19">
        <f>U226-'Non Residential-Finish&amp; Imp'!U213</f>
        <v>10</v>
      </c>
      <c r="X226" s="13">
        <f>W226/'Non Residential-Finish&amp; Imp'!U213</f>
        <v>0.19607843137254902</v>
      </c>
      <c r="Y226" s="12">
        <f>V226-'Non Residential-Finish&amp; Imp'!V213</f>
        <v>33821122</v>
      </c>
      <c r="Z226" s="13">
        <f>Y226/'Non Residential-Finish&amp; Imp'!V213</f>
        <v>2.1559098176251319</v>
      </c>
      <c r="AA226" s="12">
        <f>Y226</f>
        <v>33821122</v>
      </c>
      <c r="AC226" s="26">
        <f t="array" ref="AC226:AN227">TRANSPOSE(U226:V237)</f>
        <v>61</v>
      </c>
      <c r="AD226" s="26">
        <v>50</v>
      </c>
      <c r="AE226" s="26">
        <v>62</v>
      </c>
      <c r="AF226" s="26">
        <v>93</v>
      </c>
      <c r="AG226" s="26">
        <v>73</v>
      </c>
      <c r="AH226" s="26">
        <v>74</v>
      </c>
      <c r="AI226" s="26">
        <v>57</v>
      </c>
      <c r="AJ226" s="26">
        <v>42</v>
      </c>
      <c r="AK226" s="26">
        <v>68</v>
      </c>
      <c r="AL226" s="26">
        <v>68</v>
      </c>
      <c r="AM226" s="26">
        <v>69</v>
      </c>
      <c r="AN226" s="26">
        <v>56</v>
      </c>
    </row>
    <row r="227" spans="1:40" x14ac:dyDescent="0.2">
      <c r="A227" s="26" t="s">
        <v>18</v>
      </c>
      <c r="B227" s="139">
        <v>2022</v>
      </c>
      <c r="C227" s="45">
        <v>0</v>
      </c>
      <c r="D227" s="45">
        <v>0</v>
      </c>
      <c r="E227" s="45">
        <v>4</v>
      </c>
      <c r="F227" s="45">
        <v>1998500</v>
      </c>
      <c r="G227" s="45">
        <v>36</v>
      </c>
      <c r="H227" s="45">
        <v>15221528</v>
      </c>
      <c r="I227" s="45">
        <v>7</v>
      </c>
      <c r="J227" s="45">
        <v>3413145</v>
      </c>
      <c r="K227" s="45">
        <v>1</v>
      </c>
      <c r="L227" s="45">
        <v>10000</v>
      </c>
      <c r="M227" s="45">
        <v>2</v>
      </c>
      <c r="N227" s="45">
        <v>74350</v>
      </c>
      <c r="O227" s="45">
        <v>0</v>
      </c>
      <c r="P227" s="45">
        <v>0</v>
      </c>
      <c r="Q227" s="45">
        <v>0</v>
      </c>
      <c r="R227" s="45">
        <v>0</v>
      </c>
      <c r="S227" s="45">
        <v>0</v>
      </c>
      <c r="T227" s="45">
        <v>0</v>
      </c>
      <c r="U227" s="21">
        <f t="shared" si="120"/>
        <v>50</v>
      </c>
      <c r="V227" s="22">
        <f t="shared" si="121"/>
        <v>20717523</v>
      </c>
      <c r="W227" s="19">
        <f>U227-'Non Residential-Finish&amp; Imp'!U214</f>
        <v>-5</v>
      </c>
      <c r="X227" s="13">
        <f>W227/'Non Residential-Finish&amp; Imp'!U214</f>
        <v>-9.0909090909090912E-2</v>
      </c>
      <c r="Y227" s="12">
        <f>V227-'Non Residential-Finish&amp; Imp'!V214</f>
        <v>-227621.42000000179</v>
      </c>
      <c r="Z227" s="13">
        <f>Y227/'Non Residential-Finish&amp; Imp'!V214</f>
        <v>-1.0867503008604309E-2</v>
      </c>
      <c r="AA227" s="12">
        <f t="shared" ref="AA227" si="122">AA226+Y227</f>
        <v>33593500.579999998</v>
      </c>
      <c r="AC227" s="26">
        <v>49508755</v>
      </c>
      <c r="AD227" s="26">
        <v>20717523</v>
      </c>
      <c r="AE227" s="26">
        <v>24970768.850000001</v>
      </c>
      <c r="AF227" s="26">
        <v>44959713</v>
      </c>
      <c r="AG227" s="26">
        <v>31949757.199999999</v>
      </c>
      <c r="AH227" s="26">
        <v>34083733</v>
      </c>
      <c r="AI227" s="26">
        <v>39385931</v>
      </c>
      <c r="AJ227" s="26">
        <v>11252609</v>
      </c>
      <c r="AK227" s="26">
        <v>36362445.859999999</v>
      </c>
      <c r="AL227" s="26">
        <v>45312389.799999997</v>
      </c>
      <c r="AM227" s="26">
        <v>34448467</v>
      </c>
      <c r="AN227" s="26">
        <v>77734274</v>
      </c>
    </row>
    <row r="228" spans="1:40" x14ac:dyDescent="0.2">
      <c r="A228" s="26" t="s">
        <v>19</v>
      </c>
      <c r="B228" s="139">
        <v>2022</v>
      </c>
      <c r="C228" s="45">
        <v>2</v>
      </c>
      <c r="D228" s="45">
        <v>125027.35</v>
      </c>
      <c r="E228" s="45">
        <v>4</v>
      </c>
      <c r="F228" s="45">
        <v>1944420</v>
      </c>
      <c r="G228" s="45">
        <v>36</v>
      </c>
      <c r="H228" s="45">
        <v>15221528</v>
      </c>
      <c r="I228" s="45">
        <v>14</v>
      </c>
      <c r="J228" s="45">
        <v>7223493.5</v>
      </c>
      <c r="K228" s="45">
        <v>0</v>
      </c>
      <c r="L228" s="45">
        <v>0</v>
      </c>
      <c r="M228" s="45">
        <v>0</v>
      </c>
      <c r="N228" s="45">
        <v>0</v>
      </c>
      <c r="O228" s="45">
        <v>0</v>
      </c>
      <c r="P228" s="45">
        <v>0</v>
      </c>
      <c r="Q228" s="45">
        <v>0</v>
      </c>
      <c r="R228" s="45">
        <v>0</v>
      </c>
      <c r="S228" s="45">
        <v>6</v>
      </c>
      <c r="T228" s="45">
        <v>456300</v>
      </c>
      <c r="U228" s="21">
        <f t="shared" si="120"/>
        <v>62</v>
      </c>
      <c r="V228" s="22">
        <f t="shared" si="121"/>
        <v>24970768.850000001</v>
      </c>
      <c r="W228" s="19">
        <f>U228-'Non Residential-Finish&amp; Imp'!U215</f>
        <v>-13</v>
      </c>
      <c r="X228" s="13">
        <f>W228/'Non Residential-Finish&amp; Imp'!U215</f>
        <v>-0.17333333333333334</v>
      </c>
      <c r="Y228" s="12">
        <f>V228-'Non Residential-Finish&amp; Imp'!V215</f>
        <v>-6565180.6499999985</v>
      </c>
      <c r="Z228" s="13">
        <f>Y228/'Non Residential-Finish&amp; Imp'!V215</f>
        <v>-0.20818084611658827</v>
      </c>
      <c r="AA228" s="12">
        <f>AA227+Y228</f>
        <v>27028319.93</v>
      </c>
      <c r="AC228" s="148">
        <f>AC227/$AC$125</f>
        <v>49.508755000000001</v>
      </c>
      <c r="AD228" s="148">
        <f t="shared" ref="AD228:AN228" si="123">AD227/$AC$125</f>
        <v>20.717523</v>
      </c>
      <c r="AE228" s="148">
        <f t="shared" si="123"/>
        <v>24.970768850000002</v>
      </c>
      <c r="AF228" s="148">
        <f t="shared" si="123"/>
        <v>44.959713000000001</v>
      </c>
      <c r="AG228" s="148">
        <f t="shared" si="123"/>
        <v>31.949757200000001</v>
      </c>
      <c r="AH228" s="148">
        <f t="shared" si="123"/>
        <v>34.083733000000002</v>
      </c>
      <c r="AI228" s="148">
        <f t="shared" si="123"/>
        <v>39.385930999999999</v>
      </c>
      <c r="AJ228" s="148">
        <f t="shared" si="123"/>
        <v>11.252609</v>
      </c>
      <c r="AK228" s="148">
        <f t="shared" si="123"/>
        <v>36.362445860000001</v>
      </c>
      <c r="AL228" s="148">
        <f t="shared" si="123"/>
        <v>45.312389799999998</v>
      </c>
      <c r="AM228" s="148">
        <f t="shared" si="123"/>
        <v>34.448467000000001</v>
      </c>
      <c r="AN228" s="148">
        <f t="shared" si="123"/>
        <v>77.734273999999999</v>
      </c>
    </row>
    <row r="229" spans="1:40" x14ac:dyDescent="0.2">
      <c r="A229" s="26" t="s">
        <v>20</v>
      </c>
      <c r="B229" s="139">
        <v>2022</v>
      </c>
      <c r="C229" s="45">
        <v>0</v>
      </c>
      <c r="D229" s="45">
        <v>0</v>
      </c>
      <c r="E229" s="45">
        <v>4</v>
      </c>
      <c r="F229" s="45">
        <v>3156000</v>
      </c>
      <c r="G229" s="45">
        <v>69</v>
      </c>
      <c r="H229" s="45">
        <v>27339071</v>
      </c>
      <c r="I229" s="45">
        <v>14</v>
      </c>
      <c r="J229" s="45">
        <v>13968157</v>
      </c>
      <c r="K229" s="45">
        <v>0</v>
      </c>
      <c r="L229" s="45">
        <v>0</v>
      </c>
      <c r="M229" s="45">
        <v>1</v>
      </c>
      <c r="N229" s="45">
        <v>12180</v>
      </c>
      <c r="O229" s="45">
        <v>0</v>
      </c>
      <c r="P229" s="45">
        <v>0</v>
      </c>
      <c r="Q229" s="45">
        <v>0</v>
      </c>
      <c r="R229" s="45">
        <v>0</v>
      </c>
      <c r="S229" s="45">
        <v>5</v>
      </c>
      <c r="T229" s="45">
        <v>484305</v>
      </c>
      <c r="U229" s="21">
        <f t="shared" si="120"/>
        <v>93</v>
      </c>
      <c r="V229" s="22">
        <f t="shared" si="121"/>
        <v>44959713</v>
      </c>
      <c r="W229" s="19">
        <f>U229-'Non Residential-Finish&amp; Imp'!U216</f>
        <v>9</v>
      </c>
      <c r="X229" s="13">
        <f>W229/'Non Residential-Finish&amp; Imp'!U216</f>
        <v>0.10714285714285714</v>
      </c>
      <c r="Y229" s="12">
        <f>V229-'Non Residential-Finish&amp; Imp'!V216</f>
        <v>2537844.0099999979</v>
      </c>
      <c r="Z229" s="13">
        <f>Y229/'Non Residential-Finish&amp; Imp'!V216</f>
        <v>5.9823955672444258E-2</v>
      </c>
      <c r="AA229" s="12">
        <f t="shared" ref="AA229:AA237" si="124">AA228+Y229</f>
        <v>29566163.939999998</v>
      </c>
    </row>
    <row r="230" spans="1:40" x14ac:dyDescent="0.2">
      <c r="A230" s="26" t="s">
        <v>21</v>
      </c>
      <c r="B230" s="139">
        <v>2022</v>
      </c>
      <c r="C230" s="45">
        <v>1</v>
      </c>
      <c r="D230" s="45">
        <v>13444.2</v>
      </c>
      <c r="E230" s="45">
        <v>3</v>
      </c>
      <c r="F230" s="45">
        <v>698700</v>
      </c>
      <c r="G230" s="45">
        <v>57</v>
      </c>
      <c r="H230" s="45">
        <v>27412646</v>
      </c>
      <c r="I230" s="45">
        <v>9</v>
      </c>
      <c r="J230" s="45">
        <v>3774967</v>
      </c>
      <c r="K230" s="45">
        <v>0</v>
      </c>
      <c r="L230" s="45">
        <v>0</v>
      </c>
      <c r="M230" s="45">
        <v>0</v>
      </c>
      <c r="N230" s="45">
        <v>0</v>
      </c>
      <c r="O230" s="45">
        <v>0</v>
      </c>
      <c r="P230" s="45">
        <v>0</v>
      </c>
      <c r="Q230" s="45">
        <v>2</v>
      </c>
      <c r="R230" s="45">
        <v>0</v>
      </c>
      <c r="S230" s="45">
        <v>1</v>
      </c>
      <c r="T230" s="45">
        <v>50000</v>
      </c>
      <c r="U230" s="21">
        <f t="shared" si="120"/>
        <v>73</v>
      </c>
      <c r="V230" s="22">
        <f t="shared" si="121"/>
        <v>31949757.199999999</v>
      </c>
      <c r="W230" s="19">
        <f>U230-'Non Residential-Finish&amp; Imp'!U217</f>
        <v>-2</v>
      </c>
      <c r="X230" s="13">
        <f>W230/'Non Residential-Finish&amp; Imp'!U217</f>
        <v>-2.6666666666666668E-2</v>
      </c>
      <c r="Y230" s="12">
        <f>V230-'Non Residential-Finish&amp; Imp'!V217</f>
        <v>-44348918.799999997</v>
      </c>
      <c r="Z230" s="13">
        <f>Y230/'Non Residential-Finish&amp; Imp'!V217</f>
        <v>-0.58125410721412774</v>
      </c>
      <c r="AA230" s="12">
        <f t="shared" si="124"/>
        <v>-14782754.859999999</v>
      </c>
    </row>
    <row r="231" spans="1:40" x14ac:dyDescent="0.2">
      <c r="A231" s="26" t="s">
        <v>22</v>
      </c>
      <c r="B231" s="139">
        <v>2022</v>
      </c>
      <c r="C231" s="45">
        <v>0</v>
      </c>
      <c r="D231" s="45">
        <v>0</v>
      </c>
      <c r="E231" s="45">
        <v>11</v>
      </c>
      <c r="F231" s="45">
        <v>1447971</v>
      </c>
      <c r="G231" s="45">
        <v>45</v>
      </c>
      <c r="H231" s="45">
        <v>14116326</v>
      </c>
      <c r="I231" s="45">
        <v>13</v>
      </c>
      <c r="J231" s="45">
        <v>18053979</v>
      </c>
      <c r="K231" s="45">
        <v>0</v>
      </c>
      <c r="L231" s="45">
        <v>0</v>
      </c>
      <c r="M231" s="45">
        <v>1</v>
      </c>
      <c r="N231" s="45">
        <v>64457</v>
      </c>
      <c r="O231" s="45">
        <v>0</v>
      </c>
      <c r="P231" s="45">
        <v>0</v>
      </c>
      <c r="Q231" s="45">
        <v>0</v>
      </c>
      <c r="R231" s="45">
        <v>0</v>
      </c>
      <c r="S231" s="45">
        <v>4</v>
      </c>
      <c r="T231" s="45">
        <v>401000</v>
      </c>
      <c r="U231" s="21">
        <f t="shared" si="120"/>
        <v>74</v>
      </c>
      <c r="V231" s="22">
        <f t="shared" si="121"/>
        <v>34083733</v>
      </c>
      <c r="W231" s="19">
        <f>U231-'Non Residential-Finish&amp; Imp'!U218</f>
        <v>-1</v>
      </c>
      <c r="X231" s="13">
        <f>W231/'Non Residential-Finish&amp; Imp'!U218</f>
        <v>-1.3333333333333334E-2</v>
      </c>
      <c r="Y231" s="12">
        <f>V231-'Non Residential-Finish&amp; Imp'!V218</f>
        <v>3463423.3400000036</v>
      </c>
      <c r="Z231" s="13">
        <f>Y231/'Non Residential-Finish&amp; Imp'!V218</f>
        <v>0.11310869741217384</v>
      </c>
      <c r="AA231" s="12">
        <f t="shared" si="124"/>
        <v>-11319331.519999996</v>
      </c>
    </row>
    <row r="232" spans="1:40" x14ac:dyDescent="0.2">
      <c r="A232" s="26" t="s">
        <v>23</v>
      </c>
      <c r="B232" s="139">
        <v>2022</v>
      </c>
      <c r="C232" s="45">
        <v>0</v>
      </c>
      <c r="D232" s="45">
        <v>0</v>
      </c>
      <c r="E232" s="45">
        <v>8</v>
      </c>
      <c r="F232" s="45">
        <v>6883125</v>
      </c>
      <c r="G232" s="45">
        <v>33</v>
      </c>
      <c r="H232" s="45">
        <v>19449403</v>
      </c>
      <c r="I232" s="45">
        <v>9</v>
      </c>
      <c r="J232" s="45">
        <v>3526403</v>
      </c>
      <c r="K232" s="45">
        <v>0</v>
      </c>
      <c r="L232" s="45">
        <v>0</v>
      </c>
      <c r="M232" s="45">
        <v>0</v>
      </c>
      <c r="N232" s="45">
        <v>0</v>
      </c>
      <c r="O232" s="45">
        <v>0</v>
      </c>
      <c r="P232" s="45">
        <v>0</v>
      </c>
      <c r="Q232" s="45">
        <v>0</v>
      </c>
      <c r="R232" s="45">
        <v>0</v>
      </c>
      <c r="S232" s="45">
        <v>7</v>
      </c>
      <c r="T232" s="45">
        <v>9527000</v>
      </c>
      <c r="U232" s="21">
        <f>SUM(C232+G232+I232+K232+M232+O232+Q232+S232+E232)</f>
        <v>57</v>
      </c>
      <c r="V232" s="22">
        <f t="shared" si="121"/>
        <v>39385931</v>
      </c>
      <c r="W232" s="19">
        <f>U232-'Non Residential-Finish&amp; Imp'!U219</f>
        <v>-20</v>
      </c>
      <c r="X232" s="13">
        <f>W232/'Non Residential-Finish&amp; Imp'!U219</f>
        <v>-0.25974025974025972</v>
      </c>
      <c r="Y232" s="12">
        <f>V232-'Non Residential-Finish&amp; Imp'!V219</f>
        <v>937651</v>
      </c>
      <c r="Z232" s="13">
        <f>Y232/'Non Residential-Finish&amp; Imp'!V219</f>
        <v>2.4387332801363286E-2</v>
      </c>
      <c r="AA232" s="12">
        <f t="shared" si="124"/>
        <v>-10381680.519999996</v>
      </c>
    </row>
    <row r="233" spans="1:40" x14ac:dyDescent="0.2">
      <c r="A233" s="26" t="s">
        <v>24</v>
      </c>
      <c r="B233" s="139">
        <v>2022</v>
      </c>
      <c r="C233" s="45">
        <v>1</v>
      </c>
      <c r="D233" s="45">
        <v>80000</v>
      </c>
      <c r="E233" s="45">
        <v>4</v>
      </c>
      <c r="F233" s="45">
        <v>204600</v>
      </c>
      <c r="G233" s="45">
        <v>31</v>
      </c>
      <c r="H233" s="45">
        <v>8824105</v>
      </c>
      <c r="I233" s="45">
        <v>5</v>
      </c>
      <c r="J233" s="45">
        <v>2085510</v>
      </c>
      <c r="K233" s="45">
        <v>0</v>
      </c>
      <c r="L233" s="45">
        <v>0</v>
      </c>
      <c r="M233" s="45">
        <v>1</v>
      </c>
      <c r="N233" s="45">
        <v>58394</v>
      </c>
      <c r="O233" s="45">
        <v>0</v>
      </c>
      <c r="P233" s="45">
        <v>0</v>
      </c>
      <c r="Q233" s="45">
        <v>0</v>
      </c>
      <c r="R233" s="45">
        <v>0</v>
      </c>
      <c r="S233" s="45">
        <v>0</v>
      </c>
      <c r="T233" s="45">
        <v>0</v>
      </c>
      <c r="U233" s="21">
        <f t="shared" ref="U233:U237" si="125">SUM(C233+G233+I233+K233+M233+O233+Q233+S233+E233)</f>
        <v>42</v>
      </c>
      <c r="V233" s="22">
        <f t="shared" si="121"/>
        <v>11252609</v>
      </c>
      <c r="W233" s="19">
        <f>U233-'Non Residential-Finish&amp; Imp'!U220</f>
        <v>-19</v>
      </c>
      <c r="X233" s="13">
        <f>W233/'Non Residential-Finish&amp; Imp'!U220</f>
        <v>-0.31147540983606559</v>
      </c>
      <c r="Y233" s="12">
        <f>V233-'Non Residential-Finish&amp; Imp'!V220</f>
        <v>-16395178</v>
      </c>
      <c r="Z233" s="13">
        <f>Y233/'Non Residential-Finish&amp; Imp'!V220</f>
        <v>-0.59300145794670656</v>
      </c>
      <c r="AA233" s="12">
        <f t="shared" si="124"/>
        <v>-26776858.519999996</v>
      </c>
    </row>
    <row r="234" spans="1:40" x14ac:dyDescent="0.2">
      <c r="A234" s="26" t="s">
        <v>25</v>
      </c>
      <c r="B234" s="139">
        <v>2022</v>
      </c>
      <c r="C234" s="45">
        <v>1</v>
      </c>
      <c r="D234" s="45">
        <v>40000</v>
      </c>
      <c r="E234" s="45">
        <v>6</v>
      </c>
      <c r="F234" s="45">
        <v>1634675</v>
      </c>
      <c r="G234" s="45">
        <v>55</v>
      </c>
      <c r="H234" s="45">
        <v>34279420</v>
      </c>
      <c r="I234" s="45">
        <v>6</v>
      </c>
      <c r="J234" s="45">
        <v>408350.86</v>
      </c>
      <c r="K234" s="45">
        <v>0</v>
      </c>
      <c r="L234" s="45">
        <v>0</v>
      </c>
      <c r="M234" s="45">
        <v>0</v>
      </c>
      <c r="N234" s="45">
        <v>0</v>
      </c>
      <c r="O234" s="45">
        <v>0</v>
      </c>
      <c r="P234" s="45">
        <v>0</v>
      </c>
      <c r="Q234" s="45">
        <v>0</v>
      </c>
      <c r="R234" s="45">
        <v>0</v>
      </c>
      <c r="S234" s="45">
        <v>0</v>
      </c>
      <c r="T234" s="45">
        <v>0</v>
      </c>
      <c r="U234" s="21">
        <f t="shared" si="125"/>
        <v>68</v>
      </c>
      <c r="V234" s="22">
        <f t="shared" si="121"/>
        <v>36362445.859999999</v>
      </c>
      <c r="W234" s="19">
        <f>U234-'Non Residential-Finish&amp; Imp'!U221</f>
        <v>-12</v>
      </c>
      <c r="X234" s="13">
        <f>W234/'Non Residential-Finish&amp; Imp'!U221</f>
        <v>-0.15</v>
      </c>
      <c r="Y234" s="12">
        <f>V234-'Non Residential-Finish&amp; Imp'!V221</f>
        <v>-7516266.1400000006</v>
      </c>
      <c r="Z234" s="13">
        <f>Y234/'Non Residential-Finish&amp; Imp'!V221</f>
        <v>-0.17129641681369318</v>
      </c>
      <c r="AA234" s="12">
        <f t="shared" si="124"/>
        <v>-34293124.659999996</v>
      </c>
    </row>
    <row r="235" spans="1:40" x14ac:dyDescent="0.2">
      <c r="A235" s="26" t="s">
        <v>26</v>
      </c>
      <c r="B235" s="139">
        <v>2022</v>
      </c>
      <c r="C235" s="45">
        <v>0</v>
      </c>
      <c r="D235" s="45">
        <v>0</v>
      </c>
      <c r="E235" s="45">
        <v>1</v>
      </c>
      <c r="F235" s="45">
        <v>500000</v>
      </c>
      <c r="G235" s="45">
        <v>47</v>
      </c>
      <c r="H235" s="45">
        <v>31467859.800000001</v>
      </c>
      <c r="I235" s="45">
        <v>16</v>
      </c>
      <c r="J235" s="45">
        <v>12606074</v>
      </c>
      <c r="K235" s="45">
        <v>0</v>
      </c>
      <c r="L235" s="45">
        <v>0</v>
      </c>
      <c r="M235" s="45">
        <v>4</v>
      </c>
      <c r="N235" s="45">
        <v>738456</v>
      </c>
      <c r="O235" s="45">
        <v>0</v>
      </c>
      <c r="P235" s="45">
        <v>0</v>
      </c>
      <c r="Q235" s="45">
        <v>0</v>
      </c>
      <c r="R235" s="45">
        <v>0</v>
      </c>
      <c r="S235" s="45">
        <v>0</v>
      </c>
      <c r="T235" s="45">
        <v>0</v>
      </c>
      <c r="U235" s="21">
        <f t="shared" si="125"/>
        <v>68</v>
      </c>
      <c r="V235" s="22">
        <f t="shared" si="121"/>
        <v>45312389.799999997</v>
      </c>
      <c r="W235" s="19">
        <f>U235-'Non Residential-Finish&amp; Imp'!U222</f>
        <v>-7</v>
      </c>
      <c r="X235" s="13">
        <f>W235/'Non Residential-Finish&amp; Imp'!U222</f>
        <v>-9.3333333333333338E-2</v>
      </c>
      <c r="Y235" s="12">
        <f>V235-'Non Residential-Finish&amp; Imp'!V222</f>
        <v>27317571.169999998</v>
      </c>
      <c r="Z235" s="13">
        <f>Y235/'Non Residential-Finish&amp; Imp'!V222</f>
        <v>1.5180798279598997</v>
      </c>
      <c r="AA235" s="12">
        <f t="shared" si="124"/>
        <v>-6975553.4899999984</v>
      </c>
    </row>
    <row r="236" spans="1:40" x14ac:dyDescent="0.2">
      <c r="A236" s="26" t="s">
        <v>27</v>
      </c>
      <c r="B236" s="139">
        <v>2022</v>
      </c>
      <c r="C236" s="45">
        <v>1</v>
      </c>
      <c r="D236" s="45">
        <v>25000</v>
      </c>
      <c r="E236" s="45">
        <v>5</v>
      </c>
      <c r="F236" s="45">
        <v>2296826</v>
      </c>
      <c r="G236" s="45">
        <v>48</v>
      </c>
      <c r="H236" s="45">
        <v>26365081</v>
      </c>
      <c r="I236" s="45">
        <v>15</v>
      </c>
      <c r="J236" s="45">
        <v>5761560</v>
      </c>
      <c r="K236" s="45">
        <v>0</v>
      </c>
      <c r="L236" s="45">
        <v>0</v>
      </c>
      <c r="M236" s="45">
        <v>0</v>
      </c>
      <c r="N236" s="45">
        <v>0</v>
      </c>
      <c r="O236" s="45">
        <v>0</v>
      </c>
      <c r="P236" s="45">
        <v>0</v>
      </c>
      <c r="Q236" s="45">
        <v>0</v>
      </c>
      <c r="R236" s="45">
        <v>0</v>
      </c>
      <c r="S236" s="45">
        <v>0</v>
      </c>
      <c r="T236" s="45">
        <v>0</v>
      </c>
      <c r="U236" s="21">
        <f t="shared" si="125"/>
        <v>69</v>
      </c>
      <c r="V236" s="22">
        <f t="shared" si="121"/>
        <v>34448467</v>
      </c>
      <c r="W236" s="19">
        <f>U236-'Non Residential-Finish&amp; Imp'!U223</f>
        <v>1</v>
      </c>
      <c r="X236" s="13">
        <f>W236/'Non Residential-Finish&amp; Imp'!U223</f>
        <v>1.4705882352941176E-2</v>
      </c>
      <c r="Y236" s="12">
        <f>V236-'Non Residential-Finish&amp; Imp'!V223</f>
        <v>-3940937</v>
      </c>
      <c r="Z236" s="13">
        <f>Y236/'Non Residential-Finish&amp; Imp'!V223</f>
        <v>-0.10265689459518569</v>
      </c>
      <c r="AA236" s="12">
        <f t="shared" si="124"/>
        <v>-10916490.489999998</v>
      </c>
    </row>
    <row r="237" spans="1:40" x14ac:dyDescent="0.2">
      <c r="A237" s="26" t="s">
        <v>28</v>
      </c>
      <c r="B237" s="139">
        <v>2022</v>
      </c>
      <c r="C237" s="45">
        <v>0</v>
      </c>
      <c r="D237" s="45">
        <v>0</v>
      </c>
      <c r="E237" s="45">
        <v>5</v>
      </c>
      <c r="F237" s="45">
        <v>2901452</v>
      </c>
      <c r="G237" s="45">
        <v>36</v>
      </c>
      <c r="H237" s="45">
        <v>61155433</v>
      </c>
      <c r="I237" s="45">
        <v>11</v>
      </c>
      <c r="J237" s="45">
        <v>9501749</v>
      </c>
      <c r="K237" s="45">
        <v>0</v>
      </c>
      <c r="L237" s="45">
        <v>0</v>
      </c>
      <c r="M237" s="45">
        <v>3</v>
      </c>
      <c r="N237" s="45">
        <v>4175640</v>
      </c>
      <c r="O237" s="45">
        <v>0</v>
      </c>
      <c r="P237" s="45">
        <v>0</v>
      </c>
      <c r="Q237" s="45">
        <v>1</v>
      </c>
      <c r="R237" s="45">
        <v>0</v>
      </c>
      <c r="S237" s="45">
        <v>0</v>
      </c>
      <c r="T237" s="45">
        <v>0</v>
      </c>
      <c r="U237" s="21">
        <f t="shared" si="125"/>
        <v>56</v>
      </c>
      <c r="V237" s="22">
        <f t="shared" si="121"/>
        <v>77734274</v>
      </c>
      <c r="W237" s="19">
        <f>U237-'Non Residential-Finish&amp; Imp'!U224</f>
        <v>-3</v>
      </c>
      <c r="X237" s="13">
        <f>W237/'Non Residential-Finish&amp; Imp'!U224</f>
        <v>-5.0847457627118647E-2</v>
      </c>
      <c r="Y237" s="12">
        <f>V237-'Non Residential-Finish&amp; Imp'!V224</f>
        <v>59721600</v>
      </c>
      <c r="Z237" s="13">
        <f>Y237/'Non Residential-Finish&amp; Imp'!V224</f>
        <v>3.315532163631008</v>
      </c>
      <c r="AA237" s="12">
        <f t="shared" si="124"/>
        <v>48805109.510000005</v>
      </c>
    </row>
    <row r="238" spans="1:40" ht="13.5" thickBot="1" x14ac:dyDescent="0.25">
      <c r="A238" s="27" t="s">
        <v>29</v>
      </c>
      <c r="B238" s="149">
        <v>2022</v>
      </c>
      <c r="C238" s="152">
        <f>SUM(C226:C237)</f>
        <v>6</v>
      </c>
      <c r="D238" s="44">
        <f t="shared" ref="D238:V238" si="126">SUM(D226:D237)</f>
        <v>283471.55000000005</v>
      </c>
      <c r="E238" s="152">
        <f t="shared" si="126"/>
        <v>60</v>
      </c>
      <c r="F238" s="44">
        <f t="shared" si="126"/>
        <v>54419125</v>
      </c>
      <c r="G238" s="152">
        <f t="shared" si="126"/>
        <v>533</v>
      </c>
      <c r="H238" s="44">
        <f t="shared" si="126"/>
        <v>295707916.80000001</v>
      </c>
      <c r="I238" s="152">
        <f t="shared" si="126"/>
        <v>128</v>
      </c>
      <c r="J238" s="44">
        <f t="shared" si="126"/>
        <v>82796221.359999999</v>
      </c>
      <c r="K238" s="152">
        <f t="shared" si="126"/>
        <v>1</v>
      </c>
      <c r="L238" s="44">
        <f t="shared" si="126"/>
        <v>10000</v>
      </c>
      <c r="M238" s="152">
        <f t="shared" si="126"/>
        <v>14</v>
      </c>
      <c r="N238" s="44">
        <f t="shared" si="126"/>
        <v>5231027</v>
      </c>
      <c r="O238" s="152">
        <f t="shared" si="126"/>
        <v>0</v>
      </c>
      <c r="P238" s="44">
        <f t="shared" si="126"/>
        <v>0</v>
      </c>
      <c r="Q238" s="152">
        <f t="shared" si="126"/>
        <v>3</v>
      </c>
      <c r="R238" s="44">
        <f t="shared" si="126"/>
        <v>0</v>
      </c>
      <c r="S238" s="152">
        <f t="shared" si="126"/>
        <v>28</v>
      </c>
      <c r="T238" s="16">
        <f t="shared" si="126"/>
        <v>12238605</v>
      </c>
      <c r="U238" s="23">
        <f t="shared" si="126"/>
        <v>773</v>
      </c>
      <c r="V238" s="24">
        <f t="shared" si="126"/>
        <v>450686366.70999998</v>
      </c>
      <c r="W238" s="20">
        <f>U238-'Non Residential-Finish&amp; Imp'!U225</f>
        <v>-62</v>
      </c>
      <c r="X238" s="18">
        <f>W238/'Non Residential-Finish&amp; Imp'!U225</f>
        <v>-7.4251497005988029E-2</v>
      </c>
      <c r="Y238" s="17">
        <f>V238-'Non Residential-Finish&amp; Imp'!V225</f>
        <v>48805109.50999999</v>
      </c>
      <c r="Z238" s="18">
        <f>Y238/'Non Residential-Finish&amp; Imp'!V225</f>
        <v>0.12144161648651275</v>
      </c>
      <c r="AA238" s="17">
        <f>Y238</f>
        <v>48805109.50999999</v>
      </c>
    </row>
    <row r="239" spans="1:40" x14ac:dyDescent="0.2">
      <c r="A239" s="26" t="s">
        <v>17</v>
      </c>
      <c r="B239" s="139">
        <v>2023</v>
      </c>
      <c r="C239" s="45">
        <v>1</v>
      </c>
      <c r="D239" s="45">
        <v>500000</v>
      </c>
      <c r="E239" s="45">
        <v>3</v>
      </c>
      <c r="F239" s="45">
        <v>310000</v>
      </c>
      <c r="G239" s="45">
        <v>44</v>
      </c>
      <c r="H239" s="45">
        <v>18939917</v>
      </c>
      <c r="I239" s="45">
        <v>9</v>
      </c>
      <c r="J239" s="45">
        <v>2530373</v>
      </c>
      <c r="K239" s="45">
        <v>1</v>
      </c>
      <c r="L239" s="45">
        <v>112503</v>
      </c>
      <c r="M239" s="45">
        <v>3</v>
      </c>
      <c r="N239" s="45">
        <v>2797200</v>
      </c>
      <c r="O239" s="45">
        <v>0</v>
      </c>
      <c r="P239" s="45">
        <v>0</v>
      </c>
      <c r="Q239" s="45">
        <v>0</v>
      </c>
      <c r="R239" s="45">
        <v>0</v>
      </c>
      <c r="S239" s="45">
        <v>5</v>
      </c>
      <c r="T239" s="45">
        <v>6787460</v>
      </c>
      <c r="U239" s="21">
        <f t="shared" ref="U239:U244" si="127">SUM(C239+G239+I239+K239+M239+O239+Q239+S239+E239)</f>
        <v>66</v>
      </c>
      <c r="V239" s="22">
        <f t="shared" ref="V239:V250" si="128">SUM(D239+H239+J239+L239+N239+P239+R239+T239+F239)</f>
        <v>31977453</v>
      </c>
      <c r="W239" s="19">
        <f>U239-'Non Residential-Finish&amp; Imp'!U226</f>
        <v>5</v>
      </c>
      <c r="X239" s="13">
        <f>W239/'Non Residential-Finish&amp; Imp'!U226</f>
        <v>8.1967213114754092E-2</v>
      </c>
      <c r="Y239" s="12">
        <f>V239-'Non Residential-Finish&amp; Imp'!V226</f>
        <v>-17531302</v>
      </c>
      <c r="Z239" s="13">
        <f>Y239/'Non Residential-Finish&amp; Imp'!V226</f>
        <v>-0.35410508706995358</v>
      </c>
      <c r="AA239" s="12">
        <f>Y239</f>
        <v>-17531302</v>
      </c>
      <c r="AC239" s="26">
        <f t="array" ref="AC239:AN240">TRANSPOSE(U239:V250)</f>
        <v>66</v>
      </c>
      <c r="AD239" s="26">
        <v>73</v>
      </c>
      <c r="AE239" s="26">
        <v>0</v>
      </c>
      <c r="AF239" s="26">
        <v>0</v>
      </c>
      <c r="AG239" s="26">
        <v>0</v>
      </c>
      <c r="AH239" s="26">
        <v>0</v>
      </c>
      <c r="AI239" s="26">
        <v>0</v>
      </c>
      <c r="AJ239" s="26">
        <v>0</v>
      </c>
      <c r="AK239" s="26">
        <v>0</v>
      </c>
      <c r="AL239" s="26">
        <v>0</v>
      </c>
      <c r="AM239" s="26">
        <v>0</v>
      </c>
      <c r="AN239" s="26">
        <v>0</v>
      </c>
    </row>
    <row r="240" spans="1:40" x14ac:dyDescent="0.2">
      <c r="A240" s="26" t="s">
        <v>18</v>
      </c>
      <c r="B240" s="139">
        <v>2023</v>
      </c>
      <c r="C240" s="45">
        <v>1</v>
      </c>
      <c r="D240" s="45">
        <v>500000</v>
      </c>
      <c r="E240" s="45">
        <v>12</v>
      </c>
      <c r="F240" s="45">
        <v>3855277</v>
      </c>
      <c r="G240" s="45">
        <v>47</v>
      </c>
      <c r="H240" s="45">
        <v>30061983.449999999</v>
      </c>
      <c r="I240" s="45">
        <v>6</v>
      </c>
      <c r="J240" s="45">
        <v>1914354</v>
      </c>
      <c r="K240" s="45">
        <v>1</v>
      </c>
      <c r="L240" s="45">
        <v>30978.14</v>
      </c>
      <c r="M240" s="45">
        <v>1</v>
      </c>
      <c r="N240" s="45">
        <v>170100</v>
      </c>
      <c r="O240" s="45">
        <v>0</v>
      </c>
      <c r="P240" s="45">
        <v>0</v>
      </c>
      <c r="Q240" s="45">
        <v>0</v>
      </c>
      <c r="R240" s="45">
        <v>0</v>
      </c>
      <c r="S240" s="45">
        <v>5</v>
      </c>
      <c r="T240" s="45">
        <v>1379920</v>
      </c>
      <c r="U240" s="21">
        <f t="shared" si="127"/>
        <v>73</v>
      </c>
      <c r="V240" s="22">
        <f t="shared" si="128"/>
        <v>37912612.590000004</v>
      </c>
      <c r="W240" s="19">
        <f>U240-'Non Residential-Finish&amp; Imp'!U227</f>
        <v>23</v>
      </c>
      <c r="X240" s="13">
        <f>W240/'Non Residential-Finish&amp; Imp'!U227</f>
        <v>0.46</v>
      </c>
      <c r="Y240" s="12">
        <f>V240-'Non Residential-Finish&amp; Imp'!V227</f>
        <v>17195089.590000004</v>
      </c>
      <c r="Z240" s="13">
        <f>Y240/'Non Residential-Finish&amp; Imp'!V227</f>
        <v>0.82997806204921332</v>
      </c>
      <c r="AA240" s="12">
        <f t="shared" ref="AA240" si="129">AA239+Y240</f>
        <v>-336212.40999999642</v>
      </c>
      <c r="AC240" s="26">
        <v>31977453</v>
      </c>
      <c r="AD240" s="26">
        <v>37912612.590000004</v>
      </c>
      <c r="AE240" s="26">
        <v>0</v>
      </c>
      <c r="AF240" s="26">
        <v>0</v>
      </c>
      <c r="AG240" s="26">
        <v>0</v>
      </c>
      <c r="AH240" s="26">
        <v>0</v>
      </c>
      <c r="AI240" s="26">
        <v>0</v>
      </c>
      <c r="AJ240" s="26">
        <v>0</v>
      </c>
      <c r="AK240" s="26">
        <v>0</v>
      </c>
      <c r="AL240" s="26">
        <v>0</v>
      </c>
      <c r="AM240" s="26">
        <v>0</v>
      </c>
      <c r="AN240" s="26">
        <v>0</v>
      </c>
    </row>
    <row r="241" spans="1:40" x14ac:dyDescent="0.2">
      <c r="A241" s="26" t="s">
        <v>19</v>
      </c>
      <c r="B241" s="139">
        <v>2023</v>
      </c>
      <c r="C241" s="45">
        <v>0</v>
      </c>
      <c r="D241" s="45">
        <v>0</v>
      </c>
      <c r="E241" s="45">
        <v>0</v>
      </c>
      <c r="F241" s="45">
        <v>0</v>
      </c>
      <c r="G241" s="45">
        <v>0</v>
      </c>
      <c r="H241" s="45">
        <v>0</v>
      </c>
      <c r="I241" s="45">
        <v>0</v>
      </c>
      <c r="J241" s="45">
        <v>0</v>
      </c>
      <c r="K241" s="45">
        <v>0</v>
      </c>
      <c r="L241" s="45">
        <v>0</v>
      </c>
      <c r="M241" s="45">
        <v>0</v>
      </c>
      <c r="N241" s="45">
        <v>0</v>
      </c>
      <c r="O241" s="45">
        <v>0</v>
      </c>
      <c r="P241" s="45">
        <v>0</v>
      </c>
      <c r="Q241" s="45">
        <v>0</v>
      </c>
      <c r="R241" s="45">
        <v>0</v>
      </c>
      <c r="S241" s="45">
        <v>0</v>
      </c>
      <c r="T241" s="45">
        <v>0</v>
      </c>
      <c r="U241" s="21">
        <f>SUM(C241+G241+I241+K241+M241+O241+Q241+S241+E241)</f>
        <v>0</v>
      </c>
      <c r="V241" s="22">
        <f t="shared" si="128"/>
        <v>0</v>
      </c>
      <c r="W241" s="19">
        <f>U241-'Non Residential-Finish&amp; Imp'!U228</f>
        <v>-62</v>
      </c>
      <c r="X241" s="13">
        <f>W241/'Non Residential-Finish&amp; Imp'!U228</f>
        <v>-1</v>
      </c>
      <c r="Y241" s="12">
        <f>V241-'Non Residential-Finish&amp; Imp'!V228</f>
        <v>-24970768.850000001</v>
      </c>
      <c r="Z241" s="13">
        <f>Y241/'Non Residential-Finish&amp; Imp'!V228</f>
        <v>-1</v>
      </c>
      <c r="AA241" s="12">
        <f>AA240+Y241</f>
        <v>-25306981.259999998</v>
      </c>
      <c r="AC241" s="26">
        <f>AC240/$AC$125</f>
        <v>31.977453000000001</v>
      </c>
      <c r="AD241" s="26">
        <f t="shared" ref="AD241:AN241" si="130">AD240/$AC$125</f>
        <v>37.912612590000002</v>
      </c>
      <c r="AE241" s="26">
        <f t="shared" si="130"/>
        <v>0</v>
      </c>
      <c r="AF241" s="26">
        <f t="shared" si="130"/>
        <v>0</v>
      </c>
      <c r="AG241" s="26">
        <f t="shared" si="130"/>
        <v>0</v>
      </c>
      <c r="AH241" s="26">
        <f t="shared" si="130"/>
        <v>0</v>
      </c>
      <c r="AI241" s="26">
        <f t="shared" si="130"/>
        <v>0</v>
      </c>
      <c r="AJ241" s="26">
        <f t="shared" si="130"/>
        <v>0</v>
      </c>
      <c r="AK241" s="26">
        <f t="shared" si="130"/>
        <v>0</v>
      </c>
      <c r="AL241" s="26">
        <f t="shared" si="130"/>
        <v>0</v>
      </c>
      <c r="AM241" s="26">
        <f t="shared" si="130"/>
        <v>0</v>
      </c>
      <c r="AN241" s="26">
        <f t="shared" si="130"/>
        <v>0</v>
      </c>
    </row>
    <row r="242" spans="1:40" x14ac:dyDescent="0.2">
      <c r="A242" s="26" t="s">
        <v>20</v>
      </c>
      <c r="B242" s="139">
        <v>2023</v>
      </c>
      <c r="C242" s="45">
        <v>0</v>
      </c>
      <c r="D242" s="45">
        <v>0</v>
      </c>
      <c r="E242" s="45">
        <v>0</v>
      </c>
      <c r="F242" s="45">
        <v>0</v>
      </c>
      <c r="G242" s="45">
        <v>0</v>
      </c>
      <c r="H242" s="45">
        <v>0</v>
      </c>
      <c r="I242" s="45">
        <v>0</v>
      </c>
      <c r="J242" s="45">
        <v>0</v>
      </c>
      <c r="K242" s="45">
        <v>0</v>
      </c>
      <c r="L242" s="45">
        <v>0</v>
      </c>
      <c r="M242" s="45">
        <v>0</v>
      </c>
      <c r="N242" s="45">
        <v>0</v>
      </c>
      <c r="O242" s="45">
        <v>0</v>
      </c>
      <c r="P242" s="45">
        <v>0</v>
      </c>
      <c r="Q242" s="45">
        <v>0</v>
      </c>
      <c r="R242" s="45">
        <v>0</v>
      </c>
      <c r="S242" s="45">
        <v>0</v>
      </c>
      <c r="T242" s="45">
        <v>0</v>
      </c>
      <c r="U242" s="21">
        <f t="shared" si="127"/>
        <v>0</v>
      </c>
      <c r="V242" s="22">
        <f t="shared" si="128"/>
        <v>0</v>
      </c>
      <c r="W242" s="19">
        <f>U242-'Non Residential-Finish&amp; Imp'!U229</f>
        <v>-93</v>
      </c>
      <c r="X242" s="13">
        <f>W242/'Non Residential-Finish&amp; Imp'!U229</f>
        <v>-1</v>
      </c>
      <c r="Y242" s="12">
        <f>V242-'Non Residential-Finish&amp; Imp'!V229</f>
        <v>-44959713</v>
      </c>
      <c r="Z242" s="13">
        <f>Y242/'Non Residential-Finish&amp; Imp'!V229</f>
        <v>-1</v>
      </c>
      <c r="AA242" s="12">
        <f t="shared" ref="AA242:AA250" si="131">AA241+Y242</f>
        <v>-70266694.25999999</v>
      </c>
    </row>
    <row r="243" spans="1:40" x14ac:dyDescent="0.2">
      <c r="A243" s="26" t="s">
        <v>21</v>
      </c>
      <c r="B243" s="139">
        <v>2023</v>
      </c>
      <c r="C243" s="45">
        <v>0</v>
      </c>
      <c r="D243" s="45">
        <v>0</v>
      </c>
      <c r="E243" s="45">
        <v>0</v>
      </c>
      <c r="F243" s="45">
        <v>0</v>
      </c>
      <c r="G243" s="45">
        <v>0</v>
      </c>
      <c r="H243" s="45">
        <v>0</v>
      </c>
      <c r="I243" s="45">
        <v>0</v>
      </c>
      <c r="J243" s="45">
        <v>0</v>
      </c>
      <c r="K243" s="45">
        <v>0</v>
      </c>
      <c r="L243" s="45">
        <v>0</v>
      </c>
      <c r="M243" s="45">
        <v>0</v>
      </c>
      <c r="N243" s="45">
        <v>0</v>
      </c>
      <c r="O243" s="45">
        <v>0</v>
      </c>
      <c r="P243" s="45">
        <v>0</v>
      </c>
      <c r="Q243" s="45">
        <v>0</v>
      </c>
      <c r="R243" s="45">
        <v>0</v>
      </c>
      <c r="S243" s="45">
        <v>0</v>
      </c>
      <c r="T243" s="45">
        <v>0</v>
      </c>
      <c r="U243" s="21">
        <f t="shared" si="127"/>
        <v>0</v>
      </c>
      <c r="V243" s="22">
        <f t="shared" si="128"/>
        <v>0</v>
      </c>
      <c r="W243" s="19">
        <f>U243-'Non Residential-Finish&amp; Imp'!U230</f>
        <v>-73</v>
      </c>
      <c r="X243" s="13">
        <f>W243/'Non Residential-Finish&amp; Imp'!U230</f>
        <v>-1</v>
      </c>
      <c r="Y243" s="12">
        <f>V243-'Non Residential-Finish&amp; Imp'!V230</f>
        <v>-31949757.199999999</v>
      </c>
      <c r="Z243" s="13">
        <f>Y243/'Non Residential-Finish&amp; Imp'!V230</f>
        <v>-1</v>
      </c>
      <c r="AA243" s="12">
        <f>AA242+Y243</f>
        <v>-102216451.45999999</v>
      </c>
    </row>
    <row r="244" spans="1:40" x14ac:dyDescent="0.2">
      <c r="A244" s="26" t="s">
        <v>22</v>
      </c>
      <c r="B244" s="139">
        <v>2023</v>
      </c>
      <c r="C244" s="45">
        <v>0</v>
      </c>
      <c r="D244" s="45">
        <v>0</v>
      </c>
      <c r="E244" s="45">
        <v>0</v>
      </c>
      <c r="F244" s="45">
        <v>0</v>
      </c>
      <c r="G244" s="45">
        <v>0</v>
      </c>
      <c r="H244" s="45">
        <v>0</v>
      </c>
      <c r="I244" s="45">
        <v>0</v>
      </c>
      <c r="J244" s="45">
        <v>0</v>
      </c>
      <c r="K244" s="45">
        <v>0</v>
      </c>
      <c r="L244" s="45">
        <v>0</v>
      </c>
      <c r="M244" s="45">
        <v>0</v>
      </c>
      <c r="N244" s="45">
        <v>0</v>
      </c>
      <c r="O244" s="45">
        <v>0</v>
      </c>
      <c r="P244" s="45">
        <v>0</v>
      </c>
      <c r="Q244" s="45">
        <v>0</v>
      </c>
      <c r="R244" s="45">
        <v>0</v>
      </c>
      <c r="S244" s="45">
        <v>0</v>
      </c>
      <c r="T244" s="45">
        <v>0</v>
      </c>
      <c r="U244" s="21">
        <f t="shared" si="127"/>
        <v>0</v>
      </c>
      <c r="V244" s="22">
        <f t="shared" si="128"/>
        <v>0</v>
      </c>
      <c r="W244" s="19">
        <f>U244-'Non Residential-Finish&amp; Imp'!U231</f>
        <v>-74</v>
      </c>
      <c r="X244" s="13">
        <f>W244/'Non Residential-Finish&amp; Imp'!U231</f>
        <v>-1</v>
      </c>
      <c r="Y244" s="12">
        <f>V244-'Non Residential-Finish&amp; Imp'!V231</f>
        <v>-34083733</v>
      </c>
      <c r="Z244" s="13">
        <f>Y244/'Non Residential-Finish&amp; Imp'!V231</f>
        <v>-1</v>
      </c>
      <c r="AA244" s="12">
        <f t="shared" si="131"/>
        <v>-136300184.45999998</v>
      </c>
    </row>
    <row r="245" spans="1:40" x14ac:dyDescent="0.2">
      <c r="A245" s="26" t="s">
        <v>23</v>
      </c>
      <c r="B245" s="139">
        <v>2023</v>
      </c>
      <c r="C245" s="45">
        <v>0</v>
      </c>
      <c r="D245" s="45">
        <v>0</v>
      </c>
      <c r="E245" s="45">
        <v>0</v>
      </c>
      <c r="F245" s="45">
        <v>0</v>
      </c>
      <c r="G245" s="45">
        <v>0</v>
      </c>
      <c r="H245" s="45">
        <v>0</v>
      </c>
      <c r="I245" s="45">
        <v>0</v>
      </c>
      <c r="J245" s="45">
        <v>0</v>
      </c>
      <c r="K245" s="45">
        <v>0</v>
      </c>
      <c r="L245" s="45">
        <v>0</v>
      </c>
      <c r="M245" s="45">
        <v>0</v>
      </c>
      <c r="N245" s="45">
        <v>0</v>
      </c>
      <c r="O245" s="45">
        <v>0</v>
      </c>
      <c r="P245" s="45">
        <v>0</v>
      </c>
      <c r="Q245" s="45">
        <v>0</v>
      </c>
      <c r="R245" s="45">
        <v>0</v>
      </c>
      <c r="S245" s="45">
        <v>0</v>
      </c>
      <c r="T245" s="45">
        <v>0</v>
      </c>
      <c r="U245" s="21">
        <f>SUM(C245+G245+I245+K245+M245+O245+Q245+S245+E245)</f>
        <v>0</v>
      </c>
      <c r="V245" s="22">
        <f t="shared" si="128"/>
        <v>0</v>
      </c>
      <c r="W245" s="19">
        <f>U245-'Non Residential-Finish&amp; Imp'!U232</f>
        <v>-57</v>
      </c>
      <c r="X245" s="13">
        <f>W245/'Non Residential-Finish&amp; Imp'!U232</f>
        <v>-1</v>
      </c>
      <c r="Y245" s="12">
        <f>V245-'Non Residential-Finish&amp; Imp'!V232</f>
        <v>-39385931</v>
      </c>
      <c r="Z245" s="13">
        <f>Y245/'Non Residential-Finish&amp; Imp'!V232</f>
        <v>-1</v>
      </c>
      <c r="AA245" s="12">
        <f t="shared" si="131"/>
        <v>-175686115.45999998</v>
      </c>
    </row>
    <row r="246" spans="1:40" x14ac:dyDescent="0.2">
      <c r="A246" s="26" t="s">
        <v>24</v>
      </c>
      <c r="B246" s="139">
        <v>2023</v>
      </c>
      <c r="C246" s="45">
        <v>0</v>
      </c>
      <c r="D246" s="45">
        <v>0</v>
      </c>
      <c r="E246" s="45">
        <v>0</v>
      </c>
      <c r="F246" s="45">
        <v>0</v>
      </c>
      <c r="G246" s="45">
        <v>0</v>
      </c>
      <c r="H246" s="45">
        <v>0</v>
      </c>
      <c r="I246" s="45">
        <v>0</v>
      </c>
      <c r="J246" s="45">
        <v>0</v>
      </c>
      <c r="K246" s="45">
        <v>0</v>
      </c>
      <c r="L246" s="45">
        <v>0</v>
      </c>
      <c r="M246" s="45">
        <v>0</v>
      </c>
      <c r="N246" s="45">
        <v>0</v>
      </c>
      <c r="O246" s="45">
        <v>0</v>
      </c>
      <c r="P246" s="45">
        <v>0</v>
      </c>
      <c r="Q246" s="45">
        <v>0</v>
      </c>
      <c r="R246" s="45">
        <v>0</v>
      </c>
      <c r="S246" s="45">
        <v>0</v>
      </c>
      <c r="T246" s="45">
        <v>0</v>
      </c>
      <c r="U246" s="21">
        <f t="shared" ref="U246:U250" si="132">SUM(C246+G246+I246+K246+M246+O246+Q246+S246+E246)</f>
        <v>0</v>
      </c>
      <c r="V246" s="22">
        <f t="shared" si="128"/>
        <v>0</v>
      </c>
      <c r="W246" s="19">
        <f>U246-'Non Residential-Finish&amp; Imp'!U233</f>
        <v>-42</v>
      </c>
      <c r="X246" s="13">
        <f>W246/'Non Residential-Finish&amp; Imp'!U233</f>
        <v>-1</v>
      </c>
      <c r="Y246" s="12">
        <f>V246-'Non Residential-Finish&amp; Imp'!V233</f>
        <v>-11252609</v>
      </c>
      <c r="Z246" s="13">
        <f>Y246/'Non Residential-Finish&amp; Imp'!V233</f>
        <v>-1</v>
      </c>
      <c r="AA246" s="12">
        <f t="shared" si="131"/>
        <v>-186938724.45999998</v>
      </c>
    </row>
    <row r="247" spans="1:40" x14ac:dyDescent="0.2">
      <c r="A247" s="26" t="s">
        <v>25</v>
      </c>
      <c r="B247" s="139">
        <v>2023</v>
      </c>
      <c r="C247" s="45">
        <v>0</v>
      </c>
      <c r="D247" s="45">
        <v>0</v>
      </c>
      <c r="E247" s="45">
        <v>0</v>
      </c>
      <c r="F247" s="45">
        <v>0</v>
      </c>
      <c r="G247" s="45">
        <v>0</v>
      </c>
      <c r="H247" s="45">
        <v>0</v>
      </c>
      <c r="I247" s="45">
        <v>0</v>
      </c>
      <c r="J247" s="45">
        <v>0</v>
      </c>
      <c r="K247" s="45">
        <v>0</v>
      </c>
      <c r="L247" s="45">
        <v>0</v>
      </c>
      <c r="M247" s="45">
        <v>0</v>
      </c>
      <c r="N247" s="45">
        <v>0</v>
      </c>
      <c r="O247" s="45">
        <v>0</v>
      </c>
      <c r="P247" s="45">
        <v>0</v>
      </c>
      <c r="Q247" s="45">
        <v>0</v>
      </c>
      <c r="R247" s="45">
        <v>0</v>
      </c>
      <c r="S247" s="45">
        <v>0</v>
      </c>
      <c r="T247" s="45">
        <v>0</v>
      </c>
      <c r="U247" s="21">
        <f>SUM(C247+G247+I247+K247+M247+O247+Q247+S247+E247)</f>
        <v>0</v>
      </c>
      <c r="V247" s="22">
        <f>SUM(D247+H247+J247+L247+N247+P247+R247+T247+F247)</f>
        <v>0</v>
      </c>
      <c r="W247" s="19">
        <f>U247-'Non Residential-Finish&amp; Imp'!U234</f>
        <v>-68</v>
      </c>
      <c r="X247" s="13">
        <f>W247/'Non Residential-Finish&amp; Imp'!U234</f>
        <v>-1</v>
      </c>
      <c r="Y247" s="12">
        <f>V247-'Non Residential-Finish&amp; Imp'!V234</f>
        <v>-36362445.859999999</v>
      </c>
      <c r="Z247" s="13">
        <f>Y247/'Non Residential-Finish&amp; Imp'!V234</f>
        <v>-1</v>
      </c>
      <c r="AA247" s="12">
        <f t="shared" si="131"/>
        <v>-223301170.31999999</v>
      </c>
    </row>
    <row r="248" spans="1:40" x14ac:dyDescent="0.2">
      <c r="A248" s="26" t="s">
        <v>26</v>
      </c>
      <c r="B248" s="139">
        <v>2023</v>
      </c>
      <c r="C248" s="45">
        <v>0</v>
      </c>
      <c r="D248" s="45">
        <v>0</v>
      </c>
      <c r="E248" s="45">
        <v>0</v>
      </c>
      <c r="F248" s="45">
        <v>0</v>
      </c>
      <c r="G248" s="45">
        <v>0</v>
      </c>
      <c r="H248" s="45">
        <v>0</v>
      </c>
      <c r="I248" s="45">
        <v>0</v>
      </c>
      <c r="J248" s="45">
        <v>0</v>
      </c>
      <c r="K248" s="45">
        <v>0</v>
      </c>
      <c r="L248" s="45">
        <v>0</v>
      </c>
      <c r="M248" s="45">
        <v>0</v>
      </c>
      <c r="N248" s="45">
        <v>0</v>
      </c>
      <c r="O248" s="45">
        <v>0</v>
      </c>
      <c r="P248" s="45">
        <v>0</v>
      </c>
      <c r="Q248" s="45">
        <v>0</v>
      </c>
      <c r="R248" s="45">
        <v>0</v>
      </c>
      <c r="S248" s="45">
        <v>0</v>
      </c>
      <c r="T248" s="45">
        <v>0</v>
      </c>
      <c r="U248" s="21">
        <f t="shared" si="132"/>
        <v>0</v>
      </c>
      <c r="V248" s="22">
        <f t="shared" si="128"/>
        <v>0</v>
      </c>
      <c r="W248" s="19">
        <f>U248-'Non Residential-Finish&amp; Imp'!U235</f>
        <v>-68</v>
      </c>
      <c r="X248" s="13">
        <f>W248/'Non Residential-Finish&amp; Imp'!U235</f>
        <v>-1</v>
      </c>
      <c r="Y248" s="12">
        <f>V248-'Non Residential-Finish&amp; Imp'!V235</f>
        <v>-45312389.799999997</v>
      </c>
      <c r="Z248" s="13">
        <f>Y248/'Non Residential-Finish&amp; Imp'!V235</f>
        <v>-1</v>
      </c>
      <c r="AA248" s="12">
        <f t="shared" si="131"/>
        <v>-268613560.12</v>
      </c>
    </row>
    <row r="249" spans="1:40" x14ac:dyDescent="0.2">
      <c r="A249" s="26" t="s">
        <v>27</v>
      </c>
      <c r="B249" s="139">
        <v>2023</v>
      </c>
      <c r="C249" s="45">
        <v>0</v>
      </c>
      <c r="D249" s="45">
        <v>0</v>
      </c>
      <c r="E249" s="45">
        <v>0</v>
      </c>
      <c r="F249" s="45">
        <v>0</v>
      </c>
      <c r="G249" s="45">
        <v>0</v>
      </c>
      <c r="H249" s="45">
        <v>0</v>
      </c>
      <c r="I249" s="45">
        <v>0</v>
      </c>
      <c r="J249" s="45">
        <v>0</v>
      </c>
      <c r="K249" s="45">
        <v>0</v>
      </c>
      <c r="L249" s="45">
        <v>0</v>
      </c>
      <c r="M249" s="45">
        <v>0</v>
      </c>
      <c r="N249" s="45">
        <v>0</v>
      </c>
      <c r="O249" s="45">
        <v>0</v>
      </c>
      <c r="P249" s="45">
        <v>0</v>
      </c>
      <c r="Q249" s="45">
        <v>0</v>
      </c>
      <c r="R249" s="45">
        <v>0</v>
      </c>
      <c r="S249" s="45">
        <v>0</v>
      </c>
      <c r="T249" s="45">
        <v>0</v>
      </c>
      <c r="U249" s="21">
        <f t="shared" si="132"/>
        <v>0</v>
      </c>
      <c r="V249" s="22">
        <f t="shared" si="128"/>
        <v>0</v>
      </c>
      <c r="W249" s="19">
        <f>U249-'Non Residential-Finish&amp; Imp'!U236</f>
        <v>-69</v>
      </c>
      <c r="X249" s="13">
        <f>W249/'Non Residential-Finish&amp; Imp'!U236</f>
        <v>-1</v>
      </c>
      <c r="Y249" s="12">
        <f>V249-'Non Residential-Finish&amp; Imp'!V236</f>
        <v>-34448467</v>
      </c>
      <c r="Z249" s="13">
        <f>Y249/'Non Residential-Finish&amp; Imp'!V236</f>
        <v>-1</v>
      </c>
      <c r="AA249" s="12">
        <f>AA248+Y249</f>
        <v>-303062027.12</v>
      </c>
    </row>
    <row r="250" spans="1:40" x14ac:dyDescent="0.2">
      <c r="A250" s="26" t="s">
        <v>28</v>
      </c>
      <c r="B250" s="139">
        <v>2023</v>
      </c>
      <c r="C250" s="45">
        <v>0</v>
      </c>
      <c r="D250" s="45">
        <v>0</v>
      </c>
      <c r="E250" s="45">
        <v>0</v>
      </c>
      <c r="F250" s="45">
        <v>0</v>
      </c>
      <c r="G250" s="45">
        <v>0</v>
      </c>
      <c r="H250" s="45">
        <v>0</v>
      </c>
      <c r="I250" s="45">
        <v>0</v>
      </c>
      <c r="J250" s="45">
        <v>0</v>
      </c>
      <c r="K250" s="45">
        <v>0</v>
      </c>
      <c r="L250" s="45">
        <v>0</v>
      </c>
      <c r="M250" s="45">
        <v>0</v>
      </c>
      <c r="N250" s="45">
        <v>0</v>
      </c>
      <c r="O250" s="45">
        <v>0</v>
      </c>
      <c r="P250" s="45">
        <v>0</v>
      </c>
      <c r="Q250" s="45">
        <v>0</v>
      </c>
      <c r="R250" s="45">
        <v>0</v>
      </c>
      <c r="S250" s="45">
        <v>0</v>
      </c>
      <c r="T250" s="45">
        <v>0</v>
      </c>
      <c r="U250" s="21">
        <f t="shared" si="132"/>
        <v>0</v>
      </c>
      <c r="V250" s="22">
        <f t="shared" si="128"/>
        <v>0</v>
      </c>
      <c r="W250" s="19">
        <f>U250-'Non Residential-Finish&amp; Imp'!U237</f>
        <v>-56</v>
      </c>
      <c r="X250" s="13">
        <f>W250/'Non Residential-Finish&amp; Imp'!U237</f>
        <v>-1</v>
      </c>
      <c r="Y250" s="12">
        <f>V250-'Non Residential-Finish&amp; Imp'!V237</f>
        <v>-77734274</v>
      </c>
      <c r="Z250" s="13">
        <f>Y250/'Non Residential-Finish&amp; Imp'!V237</f>
        <v>-1</v>
      </c>
      <c r="AA250" s="12">
        <f t="shared" si="131"/>
        <v>-380796301.12</v>
      </c>
    </row>
    <row r="251" spans="1:40" ht="13.5" thickBot="1" x14ac:dyDescent="0.25">
      <c r="A251" s="27" t="s">
        <v>29</v>
      </c>
      <c r="B251" s="165">
        <v>2023</v>
      </c>
      <c r="C251" s="152">
        <f>SUM(C239:C250)</f>
        <v>2</v>
      </c>
      <c r="D251" s="44">
        <f t="shared" ref="D251:V251" si="133">SUM(D239:D250)</f>
        <v>1000000</v>
      </c>
      <c r="E251" s="152">
        <f t="shared" si="133"/>
        <v>15</v>
      </c>
      <c r="F251" s="44">
        <f t="shared" si="133"/>
        <v>4165277</v>
      </c>
      <c r="G251" s="152">
        <f t="shared" si="133"/>
        <v>91</v>
      </c>
      <c r="H251" s="44">
        <f t="shared" si="133"/>
        <v>49001900.450000003</v>
      </c>
      <c r="I251" s="152">
        <f t="shared" si="133"/>
        <v>15</v>
      </c>
      <c r="J251" s="44">
        <f t="shared" si="133"/>
        <v>4444727</v>
      </c>
      <c r="K251" s="152">
        <f t="shared" si="133"/>
        <v>2</v>
      </c>
      <c r="L251" s="44">
        <f t="shared" si="133"/>
        <v>143481.14000000001</v>
      </c>
      <c r="M251" s="152">
        <f t="shared" si="133"/>
        <v>4</v>
      </c>
      <c r="N251" s="44">
        <f t="shared" si="133"/>
        <v>2967300</v>
      </c>
      <c r="O251" s="152">
        <f t="shared" si="133"/>
        <v>0</v>
      </c>
      <c r="P251" s="44">
        <f t="shared" si="133"/>
        <v>0</v>
      </c>
      <c r="Q251" s="152">
        <f t="shared" si="133"/>
        <v>0</v>
      </c>
      <c r="R251" s="44">
        <f t="shared" si="133"/>
        <v>0</v>
      </c>
      <c r="S251" s="152">
        <f t="shared" si="133"/>
        <v>10</v>
      </c>
      <c r="T251" s="16">
        <f t="shared" si="133"/>
        <v>8167380</v>
      </c>
      <c r="U251" s="23">
        <f t="shared" si="133"/>
        <v>139</v>
      </c>
      <c r="V251" s="24">
        <f t="shared" si="133"/>
        <v>69890065.590000004</v>
      </c>
      <c r="W251" s="20">
        <f>U251-'Non Residential-Finish&amp; Imp'!U238</f>
        <v>-634</v>
      </c>
      <c r="X251" s="18">
        <f>W251/'Non Residential-Finish&amp; Imp'!U238</f>
        <v>-0.82018111254851234</v>
      </c>
      <c r="Y251" s="17">
        <f>V251-'Non Residential-Finish&amp; Imp'!V238</f>
        <v>-380796301.12</v>
      </c>
      <c r="Z251" s="18">
        <f>Y251/'Non Residential-Finish&amp; Imp'!V238</f>
        <v>-0.84492527231254888</v>
      </c>
      <c r="AA251" s="17">
        <f>Y251</f>
        <v>-380796301.12</v>
      </c>
    </row>
    <row r="252" spans="1:40" x14ac:dyDescent="0.2">
      <c r="A252" s="106" t="s">
        <v>53</v>
      </c>
      <c r="B252" s="29"/>
      <c r="C252" s="98"/>
      <c r="D252" s="99"/>
      <c r="E252" s="98"/>
      <c r="F252" s="99"/>
      <c r="G252" s="98"/>
      <c r="H252" s="99"/>
      <c r="I252" s="98"/>
      <c r="J252" s="99"/>
      <c r="K252" s="98"/>
      <c r="L252" s="99"/>
      <c r="M252" s="98"/>
      <c r="N252" s="99"/>
      <c r="O252" s="98"/>
      <c r="P252" s="99"/>
      <c r="Q252" s="98"/>
      <c r="R252" s="99"/>
      <c r="S252" s="100"/>
      <c r="T252" s="100"/>
      <c r="U252" s="101"/>
      <c r="V252" s="102"/>
      <c r="W252" s="103"/>
      <c r="X252" s="104"/>
      <c r="Y252" s="105"/>
      <c r="Z252" s="104"/>
      <c r="AA252" s="105"/>
    </row>
    <row r="253" spans="1:40" x14ac:dyDescent="0.2">
      <c r="A253" s="190" t="s">
        <v>38</v>
      </c>
      <c r="B253" s="190"/>
      <c r="C253" s="190"/>
      <c r="D253" s="190"/>
      <c r="E253" s="190"/>
      <c r="F253" s="190"/>
      <c r="G253" s="190"/>
      <c r="H253" s="190"/>
      <c r="I253" s="190"/>
      <c r="J253" s="190"/>
      <c r="K253" s="190"/>
      <c r="L253" s="190"/>
      <c r="M253" s="190"/>
      <c r="N253" s="190"/>
      <c r="O253" s="190"/>
      <c r="P253" s="190"/>
      <c r="Q253" s="190"/>
      <c r="R253" s="191"/>
      <c r="S253" s="100"/>
      <c r="T253" s="100"/>
      <c r="U253" s="101"/>
      <c r="V253" s="102"/>
      <c r="W253" s="103"/>
      <c r="X253" s="104"/>
      <c r="Y253" s="105"/>
      <c r="Z253" s="104"/>
      <c r="AA253" s="105"/>
    </row>
    <row r="254" spans="1:40" x14ac:dyDescent="0.2">
      <c r="A254" s="190"/>
      <c r="B254" s="190"/>
      <c r="C254" s="190"/>
      <c r="D254" s="190"/>
      <c r="E254" s="190"/>
      <c r="F254" s="190"/>
      <c r="G254" s="190"/>
      <c r="H254" s="190"/>
      <c r="I254" s="190"/>
      <c r="J254" s="190"/>
      <c r="K254" s="190"/>
      <c r="L254" s="190"/>
      <c r="M254" s="190"/>
      <c r="N254" s="190"/>
      <c r="O254" s="190"/>
      <c r="P254" s="190"/>
      <c r="Q254" s="190"/>
      <c r="R254" s="191"/>
      <c r="S254" s="100"/>
      <c r="T254" s="100"/>
      <c r="U254" s="101"/>
      <c r="V254" s="102"/>
      <c r="W254" s="103"/>
      <c r="X254" s="104"/>
      <c r="Y254" s="105"/>
      <c r="Z254" s="104"/>
      <c r="AA254" s="105"/>
    </row>
    <row r="255" spans="1:40" x14ac:dyDescent="0.2">
      <c r="A255" s="106"/>
      <c r="B255" s="29"/>
      <c r="C255" s="98"/>
      <c r="D255" s="99"/>
      <c r="E255" s="98"/>
      <c r="F255" s="99"/>
      <c r="G255" s="98"/>
      <c r="H255" s="99"/>
      <c r="I255" s="98"/>
      <c r="J255" s="99"/>
      <c r="K255" s="98"/>
      <c r="L255" s="99"/>
      <c r="M255" s="98"/>
      <c r="N255" s="99"/>
      <c r="O255" s="98"/>
      <c r="P255" s="99"/>
      <c r="Q255" s="98"/>
      <c r="R255" s="99"/>
      <c r="S255" s="100"/>
      <c r="T255" s="100"/>
      <c r="U255" s="101"/>
      <c r="V255" s="102"/>
      <c r="W255" s="103"/>
      <c r="X255" s="104"/>
      <c r="Y255" s="105"/>
      <c r="Z255" s="104"/>
      <c r="AA255" s="105"/>
    </row>
    <row r="256" spans="1:40" x14ac:dyDescent="0.2">
      <c r="A256" s="190" t="s">
        <v>48</v>
      </c>
      <c r="B256" s="190"/>
      <c r="C256" s="190"/>
      <c r="D256" s="190"/>
      <c r="E256" s="190"/>
      <c r="F256" s="190"/>
      <c r="G256" s="190"/>
      <c r="H256" s="190"/>
      <c r="I256" s="190"/>
      <c r="J256" s="190"/>
      <c r="K256" s="190"/>
      <c r="L256" s="190"/>
      <c r="M256" s="190"/>
      <c r="N256" s="190"/>
      <c r="O256" s="190"/>
      <c r="P256" s="190"/>
      <c r="Q256" s="190"/>
      <c r="R256" s="191"/>
      <c r="S256" s="100"/>
      <c r="T256" s="100"/>
      <c r="U256" s="101"/>
      <c r="V256" s="102"/>
      <c r="W256" s="103"/>
      <c r="X256" s="104"/>
      <c r="Y256" s="105"/>
      <c r="Z256" s="104"/>
      <c r="AA256" s="105"/>
    </row>
    <row r="257" spans="1:27" x14ac:dyDescent="0.2">
      <c r="A257" s="190"/>
      <c r="B257" s="190"/>
      <c r="C257" s="190"/>
      <c r="D257" s="190"/>
      <c r="E257" s="190"/>
      <c r="F257" s="190"/>
      <c r="G257" s="190"/>
      <c r="H257" s="190"/>
      <c r="I257" s="190"/>
      <c r="J257" s="190"/>
      <c r="K257" s="190"/>
      <c r="L257" s="190"/>
      <c r="M257" s="190"/>
      <c r="N257" s="190"/>
      <c r="O257" s="190"/>
      <c r="P257" s="190"/>
      <c r="Q257" s="190"/>
      <c r="R257" s="191"/>
      <c r="S257" s="100"/>
      <c r="T257" s="100"/>
      <c r="U257" s="101"/>
      <c r="V257" s="102"/>
      <c r="W257" s="103"/>
      <c r="X257" s="104"/>
      <c r="Y257" s="105"/>
      <c r="Z257" s="104"/>
      <c r="AA257" s="105"/>
    </row>
    <row r="258" spans="1:27" x14ac:dyDescent="0.2">
      <c r="A258" s="190"/>
      <c r="B258" s="190"/>
      <c r="C258" s="190"/>
      <c r="D258" s="190"/>
      <c r="E258" s="190"/>
      <c r="F258" s="190"/>
      <c r="G258" s="190"/>
      <c r="H258" s="190"/>
      <c r="I258" s="190"/>
      <c r="J258" s="190"/>
      <c r="K258" s="190"/>
      <c r="L258" s="190"/>
      <c r="M258" s="190"/>
      <c r="N258" s="190"/>
      <c r="O258" s="190"/>
      <c r="P258" s="190"/>
      <c r="Q258" s="190"/>
      <c r="R258" s="191"/>
      <c r="S258" s="100"/>
      <c r="T258" s="100"/>
      <c r="U258" s="101"/>
      <c r="V258" s="102"/>
      <c r="W258" s="103"/>
      <c r="X258" s="104"/>
      <c r="Y258" s="105"/>
      <c r="Z258" s="104"/>
      <c r="AA258" s="105"/>
    </row>
    <row r="259" spans="1:27" x14ac:dyDescent="0.2">
      <c r="A259" s="190"/>
      <c r="B259" s="190"/>
      <c r="C259" s="190"/>
      <c r="D259" s="190"/>
      <c r="E259" s="190"/>
      <c r="F259" s="190"/>
      <c r="G259" s="190"/>
      <c r="H259" s="190"/>
      <c r="I259" s="190"/>
      <c r="J259" s="190"/>
      <c r="K259" s="190"/>
      <c r="L259" s="190"/>
      <c r="M259" s="190"/>
      <c r="N259" s="190"/>
      <c r="O259" s="190"/>
      <c r="P259" s="190"/>
      <c r="Q259" s="190"/>
      <c r="R259" s="191"/>
      <c r="S259" s="100"/>
      <c r="T259" s="100"/>
      <c r="U259" s="101"/>
      <c r="V259" s="102"/>
      <c r="W259" s="103"/>
      <c r="X259" s="104"/>
      <c r="Y259" s="105"/>
      <c r="Z259" s="104"/>
      <c r="AA259" s="105"/>
    </row>
    <row r="260" spans="1:27" x14ac:dyDescent="0.2">
      <c r="A260" s="190"/>
      <c r="B260" s="190"/>
      <c r="C260" s="190"/>
      <c r="D260" s="190"/>
      <c r="E260" s="190"/>
      <c r="F260" s="190"/>
      <c r="G260" s="190"/>
      <c r="H260" s="190"/>
      <c r="I260" s="190"/>
      <c r="J260" s="190"/>
      <c r="K260" s="190"/>
      <c r="L260" s="190"/>
      <c r="M260" s="190"/>
      <c r="N260" s="190"/>
      <c r="O260" s="190"/>
      <c r="P260" s="190"/>
      <c r="Q260" s="190"/>
      <c r="R260" s="191"/>
      <c r="S260" s="100"/>
      <c r="T260" s="100"/>
      <c r="U260" s="101"/>
      <c r="V260" s="102"/>
      <c r="W260" s="103"/>
      <c r="X260" s="104"/>
      <c r="Y260" s="105"/>
      <c r="Z260" s="104"/>
      <c r="AA260" s="105"/>
    </row>
    <row r="261" spans="1:27" x14ac:dyDescent="0.2">
      <c r="A261" s="190"/>
      <c r="B261" s="190"/>
      <c r="C261" s="190"/>
      <c r="D261" s="190"/>
      <c r="E261" s="190"/>
      <c r="F261" s="190"/>
      <c r="G261" s="190"/>
      <c r="H261" s="190"/>
      <c r="I261" s="190"/>
      <c r="J261" s="190"/>
      <c r="K261" s="190"/>
      <c r="L261" s="190"/>
      <c r="M261" s="190"/>
      <c r="N261" s="190"/>
      <c r="O261" s="190"/>
      <c r="P261" s="190"/>
      <c r="Q261" s="190"/>
      <c r="R261" s="191"/>
      <c r="S261" s="100"/>
      <c r="T261" s="100"/>
      <c r="U261" s="101"/>
      <c r="V261" s="102"/>
      <c r="W261" s="103"/>
      <c r="X261" s="104"/>
      <c r="Y261" s="105"/>
      <c r="Z261" s="104"/>
      <c r="AA261" s="105"/>
    </row>
    <row r="262" spans="1:27" x14ac:dyDescent="0.2">
      <c r="A262" s="131"/>
      <c r="B262" s="131"/>
      <c r="C262" s="131"/>
      <c r="D262" s="131"/>
      <c r="E262" s="131"/>
      <c r="F262" s="131"/>
      <c r="G262" s="131"/>
      <c r="H262" s="131"/>
      <c r="I262" s="131"/>
      <c r="J262" s="131"/>
      <c r="K262" s="131"/>
      <c r="L262" s="131"/>
      <c r="M262" s="131"/>
      <c r="N262" s="131"/>
      <c r="O262" s="131"/>
      <c r="P262" s="131"/>
      <c r="Q262" s="131"/>
      <c r="R262" s="132"/>
      <c r="S262" s="100"/>
      <c r="T262" s="100"/>
      <c r="U262" s="101"/>
      <c r="V262" s="102"/>
      <c r="W262" s="103"/>
      <c r="X262" s="104"/>
      <c r="Y262" s="105"/>
      <c r="Z262" s="104"/>
      <c r="AA262" s="105"/>
    </row>
    <row r="263" spans="1:27" x14ac:dyDescent="0.2">
      <c r="A263" s="106" t="s">
        <v>57</v>
      </c>
      <c r="B263" s="29"/>
      <c r="C263" s="98"/>
      <c r="D263" s="99"/>
      <c r="E263" s="98"/>
      <c r="F263" s="99"/>
      <c r="G263" s="98"/>
      <c r="H263" s="99"/>
      <c r="I263" s="98"/>
      <c r="J263" s="99"/>
      <c r="K263" s="98"/>
      <c r="L263" s="99"/>
      <c r="M263" s="98"/>
      <c r="N263" s="99"/>
      <c r="O263" s="98"/>
      <c r="P263" s="99"/>
      <c r="Q263" s="98"/>
      <c r="R263" s="99"/>
      <c r="S263" s="100"/>
      <c r="T263" s="100"/>
      <c r="U263" s="101"/>
      <c r="V263" s="102"/>
      <c r="W263" s="103"/>
      <c r="X263" s="104"/>
      <c r="Y263" s="105"/>
      <c r="Z263" s="104"/>
      <c r="AA263" s="105"/>
    </row>
    <row r="265" spans="1:27" x14ac:dyDescent="0.2">
      <c r="E265" s="4"/>
      <c r="F265" s="4"/>
    </row>
    <row r="266" spans="1:27" x14ac:dyDescent="0.2">
      <c r="E266" s="4"/>
      <c r="F266" s="4"/>
    </row>
  </sheetData>
  <mergeCells count="15">
    <mergeCell ref="A253:R254"/>
    <mergeCell ref="A256:R261"/>
    <mergeCell ref="A1:AA1"/>
    <mergeCell ref="A2:AA2"/>
    <mergeCell ref="C3:D3"/>
    <mergeCell ref="E3:F3"/>
    <mergeCell ref="G3:H3"/>
    <mergeCell ref="I3:J3"/>
    <mergeCell ref="K3:L3"/>
    <mergeCell ref="M3:N3"/>
    <mergeCell ref="O3:P3"/>
    <mergeCell ref="Q3:R3"/>
    <mergeCell ref="S3:T3"/>
    <mergeCell ref="U3:V3"/>
    <mergeCell ref="W3:AA3"/>
  </mergeCells>
  <conditionalFormatting sqref="A5:D17 G5:V17">
    <cfRule type="expression" dxfId="15" priority="18">
      <formula>MOD(ROW(),2)=1</formula>
    </cfRule>
  </conditionalFormatting>
  <conditionalFormatting sqref="A18:D30 G18:AA30">
    <cfRule type="expression" dxfId="14" priority="17">
      <formula>MOD(ROW(),2)=1</formula>
    </cfRule>
  </conditionalFormatting>
  <conditionalFormatting sqref="A31:D43 G31:AA43">
    <cfRule type="expression" dxfId="13" priority="16">
      <formula>MOD(ROW(),2)=1</formula>
    </cfRule>
  </conditionalFormatting>
  <conditionalFormatting sqref="A44:D56 G44:AA56">
    <cfRule type="expression" dxfId="12" priority="15">
      <formula>MOD(ROW(),2)=1</formula>
    </cfRule>
  </conditionalFormatting>
  <conditionalFormatting sqref="A57:D69 G57:AA69">
    <cfRule type="expression" dxfId="11" priority="14">
      <formula>MOD(ROW(),2)=1</formula>
    </cfRule>
  </conditionalFormatting>
  <conditionalFormatting sqref="A70:D82 G70:AA82">
    <cfRule type="expression" dxfId="10" priority="13">
      <formula>MOD(ROW(),2)=1</formula>
    </cfRule>
  </conditionalFormatting>
  <conditionalFormatting sqref="A83:D95 G83:AA95">
    <cfRule type="expression" dxfId="9" priority="12">
      <formula>MOD(ROW(),2)=1</formula>
    </cfRule>
  </conditionalFormatting>
  <conditionalFormatting sqref="A96:D108 G96:AA108">
    <cfRule type="expression" dxfId="8" priority="11">
      <formula>MOD(ROW(),2)=1</formula>
    </cfRule>
  </conditionalFormatting>
  <conditionalFormatting sqref="A109:D121 G109:AA121">
    <cfRule type="expression" dxfId="7" priority="10">
      <formula>MOD(ROW(),2)=1</formula>
    </cfRule>
  </conditionalFormatting>
  <conditionalFormatting sqref="A122:D134 G122:AA134">
    <cfRule type="expression" dxfId="6" priority="9">
      <formula>MOD(ROW(),2)=1</formula>
    </cfRule>
  </conditionalFormatting>
  <conditionalFormatting sqref="A135:AA147">
    <cfRule type="expression" dxfId="5" priority="8">
      <formula>MOD(ROW(),2)=1</formula>
    </cfRule>
  </conditionalFormatting>
  <conditionalFormatting sqref="A148:AA160">
    <cfRule type="expression" dxfId="4" priority="7">
      <formula>MOD(ROW(),2)=1</formula>
    </cfRule>
  </conditionalFormatting>
  <conditionalFormatting sqref="A161:AA173">
    <cfRule type="expression" dxfId="3" priority="6">
      <formula>MOD(ROW(),2)=1</formula>
    </cfRule>
  </conditionalFormatting>
  <conditionalFormatting sqref="A174:AA186">
    <cfRule type="expression" dxfId="2" priority="3">
      <formula>MOD(ROW(),2)=1</formula>
    </cfRule>
  </conditionalFormatting>
  <conditionalFormatting sqref="A187:AA199">
    <cfRule type="expression" dxfId="1" priority="2">
      <formula>MOD(ROW(),2)=1</formula>
    </cfRule>
  </conditionalFormatting>
  <conditionalFormatting sqref="A200:AA251">
    <cfRule type="expression" dxfId="0" priority="1">
      <formula>MOD(ROW(),2)=1</formula>
    </cfRule>
  </conditionalFormatting>
  <pageMargins left="0.7" right="0.7" top="0.75" bottom="0.75" header="0.3" footer="0.3"/>
  <pageSetup orientation="portrait" horizontalDpi="1200" verticalDpi="1200" r:id="rId1"/>
  <ignoredErrors>
    <ignoredError sqref="U238:V238 U225:V225"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3528F3003A5C4184D40BF46A5F9F06" ma:contentTypeVersion="9" ma:contentTypeDescription="Create a new document." ma:contentTypeScope="" ma:versionID="0ad9673d3a9f5afad68bacf1412a9f6c">
  <xsd:schema xmlns:xsd="http://www.w3.org/2001/XMLSchema" xmlns:xs="http://www.w3.org/2001/XMLSchema" xmlns:p="http://schemas.microsoft.com/office/2006/metadata/properties" xmlns:ns2="55967a09-b96c-481d-b98c-861a6f4ae28d" xmlns:ns3="a98eca27-8f9c-4634-98de-86972290ae18" targetNamespace="http://schemas.microsoft.com/office/2006/metadata/properties" ma:root="true" ma:fieldsID="c73e6412a410b5c229874de5452ed09a" ns2:_="" ns3:_="">
    <xsd:import namespace="55967a09-b96c-481d-b98c-861a6f4ae28d"/>
    <xsd:import namespace="a98eca27-8f9c-4634-98de-86972290ae1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67a09-b96c-481d-b98c-861a6f4ae28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98eca27-8f9c-4634-98de-86972290ae1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576F87-52F2-4B0F-80A0-0B05AF95F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67a09-b96c-481d-b98c-861a6f4ae28d"/>
    <ds:schemaRef ds:uri="a98eca27-8f9c-4634-98de-86972290ae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082246-48FC-49A1-A0E6-5D6859471063}">
  <ds:schemaRefs>
    <ds:schemaRef ds:uri="http://schemas.microsoft.com/sharepoint/v3/contenttype/forms"/>
  </ds:schemaRefs>
</ds:datastoreItem>
</file>

<file path=customXml/itemProps3.xml><?xml version="1.0" encoding="utf-8"?>
<ds:datastoreItem xmlns:ds="http://schemas.openxmlformats.org/officeDocument/2006/customXml" ds:itemID="{BF9603FD-65B9-40F4-8729-97EC0D76E870}">
  <ds:schemaRefs>
    <ds:schemaRef ds:uri="http://schemas.microsoft.com/office/2006/documentManagement/types"/>
    <ds:schemaRef ds:uri="http://schemas.microsoft.com/office/infopath/2007/PartnerControls"/>
    <ds:schemaRef ds:uri="http://purl.org/dc/dcmitype/"/>
    <ds:schemaRef ds:uri="http://purl.org/dc/terms/"/>
    <ds:schemaRef ds:uri="http://purl.org/dc/elements/1.1/"/>
    <ds:schemaRef ds:uri="55967a09-b96c-481d-b98c-861a6f4ae28d"/>
    <ds:schemaRef ds:uri="http://schemas.openxmlformats.org/package/2006/metadata/core-properties"/>
    <ds:schemaRef ds:uri="a98eca27-8f9c-4634-98de-86972290ae1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Total</vt:lpstr>
      <vt:lpstr>Single-Family</vt:lpstr>
      <vt:lpstr>Multi-Family</vt:lpstr>
      <vt:lpstr>Non-Residential - New Const</vt:lpstr>
      <vt:lpstr>Non Residential-Finish&amp; Imp</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Janssen</dc:creator>
  <cp:keywords/>
  <dc:description/>
  <cp:lastModifiedBy>Sarah Klostermeyer</cp:lastModifiedBy>
  <cp:revision/>
  <cp:lastPrinted>2018-05-04T14:47:58Z</cp:lastPrinted>
  <dcterms:created xsi:type="dcterms:W3CDTF">2013-08-12T20:24:19Z</dcterms:created>
  <dcterms:modified xsi:type="dcterms:W3CDTF">2023-04-03T16:31:17Z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0x0101009B3528F3003A5C4184D40BF46A5F9F06</vt:lpwstr>
  </property>
</Properties>
</file>